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30" activeTab="0"/>
  </bookViews>
  <sheets>
    <sheet name="2001" sheetId="1" r:id="rId1"/>
    <sheet name="CENIK DIMNIKARSTVA" sheetId="2" r:id="rId2"/>
    <sheet name="ODGOVORI IN POJASNILA" sheetId="3" r:id="rId3"/>
  </sheets>
  <definedNames>
    <definedName name="_xlnm.Print_Area" localSheetId="2">'ODGOVORI IN POJASNILA'!$A:$IV</definedName>
  </definedNames>
  <calcPr fullCalcOnLoad="1"/>
</workbook>
</file>

<file path=xl/sharedStrings.xml><?xml version="1.0" encoding="utf-8"?>
<sst xmlns="http://schemas.openxmlformats.org/spreadsheetml/2006/main" count="1266" uniqueCount="711">
  <si>
    <t>GIBANJE MALOPRODAJNIH CEN KANALŠČINE</t>
  </si>
  <si>
    <t>1.1.
1995</t>
  </si>
  <si>
    <t>1.2.
1995</t>
  </si>
  <si>
    <t>1.4.
1995</t>
  </si>
  <si>
    <t>1.8.
1995</t>
  </si>
  <si>
    <t>1.11.
1995</t>
  </si>
  <si>
    <t>1.4.
1996</t>
  </si>
  <si>
    <t>1.8.
1996</t>
  </si>
  <si>
    <t>1.12.
1996</t>
  </si>
  <si>
    <t>1.4.
1997</t>
  </si>
  <si>
    <t>verižni indeks</t>
  </si>
  <si>
    <t>GOSPODINJSTVO</t>
  </si>
  <si>
    <t>1.8.
1997</t>
  </si>
  <si>
    <t>1.6.
1998</t>
  </si>
  <si>
    <t>1.7.
1999 (DDV)</t>
  </si>
  <si>
    <t>1.5.
2000</t>
  </si>
  <si>
    <t>PRIMERJAVA NETO CEN MED OBČINAMI</t>
  </si>
  <si>
    <t>Koper</t>
  </si>
  <si>
    <t>Celje</t>
  </si>
  <si>
    <t>poslovni prihodki - 
poslovni odhodki</t>
  </si>
  <si>
    <t>finančni prihodki - 
finančni odhodki</t>
  </si>
  <si>
    <t>izredni prihodki - 
izredni odhodki</t>
  </si>
  <si>
    <t>V 000 SIT</t>
  </si>
  <si>
    <t>čisti prihodek od prodaje</t>
  </si>
  <si>
    <t>amortizacija osnovnih sr.</t>
  </si>
  <si>
    <t>IZGUBA IZ POSLOVANJA</t>
  </si>
  <si>
    <t>prihodki od obresti</t>
  </si>
  <si>
    <t>stroški obresti</t>
  </si>
  <si>
    <t>IZGUBA IZ REDNEGA DELOV.</t>
  </si>
  <si>
    <t>DOBIČEK (IZGUBA)</t>
  </si>
  <si>
    <t>POMEMBNEJŠI PODATKI ZA 1998, 1999 IN 2000</t>
  </si>
  <si>
    <t>GIBANJE PRODAJNE CENE TOPLOTE IN PRIKLJUČNE MOČI V LETIH 1998, 1999 IN 2000</t>
  </si>
  <si>
    <t>REZULTATI POSLOVANJA ZA DEJAVNOST ZBIRANJA IN ODVAJANJA ODPADNIH</t>
  </si>
  <si>
    <t>ODVOZ IN DEPONIRANJE 
ODPADKOV</t>
  </si>
  <si>
    <t>usredstvena lastna sred.</t>
  </si>
  <si>
    <t>skupni stroški,ki se delijo
po ključu</t>
  </si>
  <si>
    <t>REZULTAT-redno posl.</t>
  </si>
  <si>
    <t>REZULTAT- skupaj</t>
  </si>
  <si>
    <t>vozovnica za eno vožnjo pri 
vozniku</t>
  </si>
  <si>
    <t>vozovnica za eno vožnjo v 
predprodaji</t>
  </si>
  <si>
    <t>vozovnica za dve vožnji v 
predprodaji</t>
  </si>
  <si>
    <t>vozovnica za šest voženj v 
predprodaji</t>
  </si>
  <si>
    <t>vozovnica za dvajset 
voženj v predprodaji</t>
  </si>
  <si>
    <t>mesečna za starejše 
občane</t>
  </si>
  <si>
    <t>prihodki od prodaje</t>
  </si>
  <si>
    <t>POGREBNO PODJETJE MARIBOR D.D.</t>
  </si>
  <si>
    <t>FLORINA D.D. MARIBOR</t>
  </si>
  <si>
    <t>DIMNIKARSTVO MARIBOR D.O.O.</t>
  </si>
  <si>
    <t>Iz bilance uspeha je razvidno, da je podjetje leto 1999 končalo z dobičkom tako iz rednega kot tudi iz celotnega</t>
  </si>
  <si>
    <t>Podjetje se srečuje z vedno večjo konkurenco, zato bo potrebno voditi tudi konkurenčno cenovno politiko. Dvig cen</t>
  </si>
  <si>
    <t>JP TOPLOTNA OSKRBA D.O.O. MARIBOR</t>
  </si>
  <si>
    <t>JKP NIGRAD D.D. MARIBOR</t>
  </si>
  <si>
    <t>PLINARNA MARIBOR D.D.</t>
  </si>
  <si>
    <t>JP SNAGA MARIBOR D.O.O.</t>
  </si>
  <si>
    <t>TRŽNICA MARIBOR D.D.</t>
  </si>
  <si>
    <t>datum spremembe</t>
  </si>
  <si>
    <t>verižni
indeks</t>
  </si>
  <si>
    <t>od 01.02.2000</t>
  </si>
  <si>
    <t>od 03.04.2000</t>
  </si>
  <si>
    <t>od 01.07.2000</t>
  </si>
  <si>
    <t>od 01.08.2000</t>
  </si>
  <si>
    <t>od 01.09.2000</t>
  </si>
  <si>
    <t>od 01.10.2000</t>
  </si>
  <si>
    <t>MESTNI PROMET MARIBOR PREVOZ POTNIKOV D.O.O.</t>
  </si>
  <si>
    <t>VRSTA VOZOVNICE</t>
  </si>
  <si>
    <t>DATUM SPREMEMBE</t>
  </si>
  <si>
    <t>GIBANJE MALOPRODAJNIH CEN GORIVA V LETU 2000 - PLINSKO OLJE D2</t>
  </si>
  <si>
    <t>Podjetje je poslovno leto 1999 na segmentu, ki ga zadeva koncesijska pogodba, zaključilo z izgubo v višini 4,01</t>
  </si>
  <si>
    <t>bi lahko še dodatno znižal zasedenost tržnih miz, ki je trenutno 190 dni na leto. Trenutno veljavne cene so v</t>
  </si>
  <si>
    <t>poslovanja. Plan poslovanja družbe za leto 2000, ki je bil sprejet na 4. seji  Skupščine delniške družbe, predvideva,</t>
  </si>
  <si>
    <t>da bo družba v tekočem letu ustvarila bruto dobiček v višini 12,4 mio SIT, oziroma neto dobiček v višini 9,92 mio</t>
  </si>
  <si>
    <t>SIT.</t>
  </si>
  <si>
    <t>mio SIT).</t>
  </si>
  <si>
    <t>Pogrebno podjetje Maribor d.d. je leto 1999 zaključilo pozitivno (celotni dobiček pred obdavčitvijo je znašal 9,54</t>
  </si>
  <si>
    <t>Segment pogrebnih storitev izkazuje v prvih devetih mesecih 2000 izgubo v višini 3,04 mio SIT, ocenjen rezultat do</t>
  </si>
  <si>
    <t>znaša 2,4 mio SIT, do konca leta pa ocenjujejo, da bo izguba znašala 3,8 mio SIT, saj bo potrebno opraviti še</t>
  </si>
  <si>
    <t>konca leta pa je izguba v višini 5,5 mio SIT. Na segmentu vzdrževanja je rezultat devetih mesecev pozitiven in</t>
  </si>
  <si>
    <t>planirana vzdrževalna dela v zadnjem tromesečju. Skupaj bi bila izguba konec leta torej 9,3 mio SIT.</t>
  </si>
  <si>
    <t>Vsa leta in tako tudi letos podjetje pozitivno posluje na segmentu upepeljevanja. V devetih mesecih so dosegli</t>
  </si>
  <si>
    <t>skupaj</t>
  </si>
  <si>
    <t>Hoče, Slivnica</t>
  </si>
  <si>
    <t>JP MARIBORSKI VODOVOD D.D.</t>
  </si>
  <si>
    <t>Duplek</t>
  </si>
  <si>
    <t>Kungota</t>
  </si>
  <si>
    <t>Ruše</t>
  </si>
  <si>
    <t>Selnica</t>
  </si>
  <si>
    <t>Gornja Radgona</t>
  </si>
  <si>
    <t>Lenart</t>
  </si>
  <si>
    <t>Miklavž</t>
  </si>
  <si>
    <t>CENE, KI SE KORIGIRAJO PO SPREJETI METODOLOGIJI</t>
  </si>
  <si>
    <t>PRIMERJAVA IZKAZOV USPEHA V 000 SIT</t>
  </si>
  <si>
    <t>PRIMERJAVA REZULTATOV USPEHA V 000 SIT</t>
  </si>
  <si>
    <t>Cene pogrebnih storitev in kremiranja so bile potrjene 01.09.1998, cene najemnin pa 26.01.1998. Od takrat so</t>
  </si>
  <si>
    <t>Cene zemeljskega plina se po sedaj veljavni metodologiji korigirajo na osnovi spremembe cene</t>
  </si>
  <si>
    <t>Cena porabljene toplotne energije je neposredno odvisna od gibanja cene zemeljskega plina. Skladno</t>
  </si>
  <si>
    <t>Cene mestnega avtobusnega prometa se določajo glede na gibanje cen naftnih derivatov. Soglasje k</t>
  </si>
  <si>
    <t>Zadnja korekcija cene vode je bila izvršena v skladu s Strategijo oblikovanja cen komunalnih proizvo-</t>
  </si>
  <si>
    <t>proizvodov, prav tako pa je prisoten tudi vpliv rasti cen pogonskega goriva pri stroških strojnih storitev.</t>
  </si>
  <si>
    <t>Panoga je delovno intenzivna, tako da na stroške občutneje vpliva uskladitev plač z dvigom cen</t>
  </si>
  <si>
    <t>Predlagamo, da se tudi v letu 2001 podjetju prizna dvig cen odvoza in deponiranja odpadkov v višini</t>
  </si>
  <si>
    <t>V prvih sedmih mesecih leta 2000 je podjetje poslovalo pozitivno, bruto dobiček je znašal 4,9 mio SIT, neto dobi-</t>
  </si>
  <si>
    <t xml:space="preserve">ček pa 3,1 mio SIT. Na osnovi teh rezultatov ocenjujejo, da bodo poslovno leto zaključili pozitivno, vendar za </t>
  </si>
  <si>
    <t>okoli 10% slabše, kot je bilo načrtovano.</t>
  </si>
  <si>
    <t>vhodne surovine, ki jo na osnovi odločitve Vlade RS zaračunava dobavitelj, Geoplin Ljubljana Uradni</t>
  </si>
  <si>
    <t>omrežja).</t>
  </si>
  <si>
    <t>list RS št. 97 - Uredba o oblikovanju povprečne prodajne cene zemeljskega plina iz transportnega</t>
  </si>
  <si>
    <t>indeksa rasti cen korigiral tudi fiksni del cene, t.j. cena za priključno moč, ki ni bila spremenjena od</t>
  </si>
  <si>
    <t xml:space="preserve">septembra 1999. Nova neto cena priključne moči bi tako znašala 324,27 SIT/kW/mesec, kar je 7,57% </t>
  </si>
  <si>
    <t>seja). V prihodnjem letu bi se naj v skladu z zakonsko letno uskladitvijo bruto plač in na podlagi letnega</t>
  </si>
  <si>
    <t>povezavi s spremembo cene zemeljskega plina, skladno s sklepom Mestnega sveta z dne 26.06.2000 ( 20.</t>
  </si>
  <si>
    <t>Maribor. Gibanje cen bo torej v letu 2001 odvisno od gibanja cene nafte na svetovnem trgu in od</t>
  </si>
  <si>
    <t>tečaja ameriškega dolarja.</t>
  </si>
  <si>
    <t>spremembi cen daje v skladu s sklepom Mestnega sveta na 21. Seji dne 04.09.2000 Komunalna direkcija</t>
  </si>
  <si>
    <t>REZULTAT iz poslovanja</t>
  </si>
  <si>
    <t>janje amortizacije in minimalnega dobička, ki je namenjen za nadaljnji razvoj . Cena se korigira vedno v</t>
  </si>
  <si>
    <r>
      <t>Opomba:</t>
    </r>
    <r>
      <rPr>
        <sz val="10"/>
        <rFont val="Arial CE"/>
        <family val="2"/>
      </rPr>
      <t xml:space="preserve">  Prihodki iz dejavnosti kanalščine so se v opazovanih letih nekoliko zmanjšali zaradi nespremenjene</t>
    </r>
  </si>
  <si>
    <t>Komunalna direkcija bo pripravila spremembo Odloka o ureditvi cestnega prometa, v</t>
  </si>
  <si>
    <t>katerem bodo cene v modri coni diferencirane.</t>
  </si>
  <si>
    <t>prihodki iz financiranja</t>
  </si>
  <si>
    <t>stroški financiranja</t>
  </si>
  <si>
    <t>REZULTAT iz rednega p.</t>
  </si>
  <si>
    <t>I. - XII.
2000
OCENA</t>
  </si>
  <si>
    <t>Podjetje je 05.04.2000 pridobilo pozitivno mnenje Ministrstva za ekonomske odnose in razvoj k predla-</t>
  </si>
  <si>
    <t>gani poprečni lastni ceni za kanalščino, ki naj bi brez DDV znašala 40,90 SIT/m3 za gospodinjstva,</t>
  </si>
  <si>
    <t>81,84 SIT/m3 za gospodarstvo, poprečna cena pa 52,96 SIT/m3.</t>
  </si>
  <si>
    <t>REZULTATI POSLOVANJA V 000 SIT</t>
  </si>
  <si>
    <t>stroški mat. in storitev</t>
  </si>
  <si>
    <t>prihodki od financiranja</t>
  </si>
  <si>
    <t>odhodki od financiranja</t>
  </si>
  <si>
    <t>SKUPNI REZULTAT</t>
  </si>
  <si>
    <t>nespremenjene. Primerjava cen z Ljubljano in Celjem je pokazala, da so cene storitev v Mariboru najnižje.</t>
  </si>
  <si>
    <t>Ptuj</t>
  </si>
  <si>
    <t>Najemnine</t>
  </si>
  <si>
    <t xml:space="preserve"> - enojni grob</t>
  </si>
  <si>
    <t xml:space="preserve"> - družinski grob</t>
  </si>
  <si>
    <t xml:space="preserve"> - grobnica</t>
  </si>
  <si>
    <t xml:space="preserve"> - žarni grob</t>
  </si>
  <si>
    <t>Murska
Sobota</t>
  </si>
  <si>
    <t>Kranj</t>
  </si>
  <si>
    <t>Storitve</t>
  </si>
  <si>
    <t>moštvo - klasični</t>
  </si>
  <si>
    <t>moštvo - žarni</t>
  </si>
  <si>
    <t>izkop, zaščita in zasutje</t>
  </si>
  <si>
    <t>uporaba objekta</t>
  </si>
  <si>
    <t>ura PK delavca</t>
  </si>
  <si>
    <t>ura KV delavca</t>
  </si>
  <si>
    <t>pozitiven rezultat v višini 4,3 mio SIT, konec leta pa ocenjujejo, da bo le-ta znašal 1,6 mio SIT. Upoštevati moramo,</t>
  </si>
  <si>
    <t>da je dejavnost kremiranja vezana tudi na dvigovanje cene plina, pogrebne storitve in vzdrževanje pa so delovno</t>
  </si>
  <si>
    <t>intenzivna panoga, kjer je potrebno upoštevati usklajevanje plač z indeksom rasti cen.</t>
  </si>
  <si>
    <t>Maribor
predlog
KD</t>
  </si>
  <si>
    <t>ekološki
tolar</t>
  </si>
  <si>
    <t>V Sloveniji sistemi za distribucijo pare in tople vode za namene daljinskega ogrevanja delujejo na</t>
  </si>
  <si>
    <t>vozovnica za eno vožnjo
pri vozniku</t>
  </si>
  <si>
    <t>vozovnica za eno vožnjo
v predprodaji</t>
  </si>
  <si>
    <t>mesečna delavska 
vozovnica</t>
  </si>
  <si>
    <t>mesečna dijaška
vozovnica</t>
  </si>
  <si>
    <t>Nova
Gorica</t>
  </si>
  <si>
    <t>OBVEZNE STORITVE</t>
  </si>
  <si>
    <t>čiščenje</t>
  </si>
  <si>
    <t>xxx</t>
  </si>
  <si>
    <t>NEOBVEZNE STORITVE</t>
  </si>
  <si>
    <t>REŽIJSKA URA I.</t>
  </si>
  <si>
    <t>REŽIJSKA URA II.</t>
  </si>
  <si>
    <t>8,3%, pri čemer ostane ekološki tolar 3,76 SIT kot fiksni znesek nespremenjen.</t>
  </si>
  <si>
    <t>Maribor - brez ek. tolarja</t>
  </si>
  <si>
    <t>Maribor - predlog - brez ek.t.</t>
  </si>
  <si>
    <t>SPREMEMBA PRIBITKA K NABAVNI CENI</t>
  </si>
  <si>
    <t>sedanji
pribitek</t>
  </si>
  <si>
    <t>PREDLAGANE CENE - PREDLOG KOMUNALNE DIREKCIJE</t>
  </si>
  <si>
    <t>PRIMERJAVA NETO CEN BREZ EKOLOŠKEGA TOLARJA ALI ODŠKODNIN OBČINAM</t>
  </si>
  <si>
    <t>Hoče</t>
  </si>
  <si>
    <t>Starše</t>
  </si>
  <si>
    <t>vozovnica za eno vožnjo s popustom pri vozniku</t>
  </si>
  <si>
    <t>Cena se je korigirala v skladu s Strategijo za oblikovanje cen komunalnih proizvodov in storitev za leto</t>
  </si>
  <si>
    <t>predlog cene za Maribor</t>
  </si>
  <si>
    <t>PRIMERJAVA VELJAVNIH CEN S SOSEDNJIMI OBČINAMI</t>
  </si>
  <si>
    <t>LAHKEGA KURILNEGA OLJA NA NAPRAVAH DO 50 Kw - GOSPODINJSTVA</t>
  </si>
  <si>
    <t xml:space="preserve">PRIMERJAVA CEN OBVEZNEGA OBSEGA DIMNIKARSKIH STORITEV ZA UPORABNIKE EKSTRA </t>
  </si>
  <si>
    <t>čiščenje dimovodne tuljave</t>
  </si>
  <si>
    <t>čiščenje kurilne naprave</t>
  </si>
  <si>
    <t xml:space="preserve">čiščenje dimovoda </t>
  </si>
  <si>
    <t>čiščenje iztočnice</t>
  </si>
  <si>
    <t>pregled dimovodne tuljave</t>
  </si>
  <si>
    <t>pregled kurilne naprave</t>
  </si>
  <si>
    <t>pregled dimovoda</t>
  </si>
  <si>
    <t>pregled iztočnice</t>
  </si>
  <si>
    <t>pregled shrambe goriva</t>
  </si>
  <si>
    <t>prevoz do uporabnika</t>
  </si>
  <si>
    <r>
      <t>Maribor</t>
    </r>
    <r>
      <rPr>
        <sz val="10"/>
        <rFont val="Arial CE"/>
        <family val="0"/>
      </rPr>
      <t xml:space="preserve">
Hoče
Slivnica</t>
    </r>
  </si>
  <si>
    <t>Skupaj čiščenje 
in pregled</t>
  </si>
  <si>
    <t>meritev emisij</t>
  </si>
  <si>
    <t>SKUPAJ LETNO</t>
  </si>
  <si>
    <t>SKUPAJ LETNO OB
UPORABI PAKETA</t>
  </si>
  <si>
    <t>Vse cene so brez DDV in morebitne občinske koncesijske takse;</t>
  </si>
  <si>
    <t>1998</t>
  </si>
  <si>
    <t>več od sedaj veljavne cene in 4,3% več od cene, ki je veljala do 30.06.1999 (pred uvedbo DDV).</t>
  </si>
  <si>
    <t>čisti prihodki od prodaje</t>
  </si>
  <si>
    <t>KOSMATI DONOS</t>
  </si>
  <si>
    <t>PRIMERJAVA REZULTATOV POSLOVANJA V 000 SIT</t>
  </si>
  <si>
    <t>stroški materiala in storitev</t>
  </si>
  <si>
    <t>popravki obratnih sredstev</t>
  </si>
  <si>
    <t>amortizacija MV</t>
  </si>
  <si>
    <t>ekološki tolar</t>
  </si>
  <si>
    <t>drugi stroški poslovanja</t>
  </si>
  <si>
    <t>REZULTAT IZ POSLOV.</t>
  </si>
  <si>
    <t>PRIMERJAVA REZULTATOV V 000 SIT</t>
  </si>
  <si>
    <t>pogrebne
storitve in
vzdrževanje</t>
  </si>
  <si>
    <t>kremiranje</t>
  </si>
  <si>
    <t>poslovni prihodki</t>
  </si>
  <si>
    <t>nabavna vrednost blaga</t>
  </si>
  <si>
    <t>režijski stroški</t>
  </si>
  <si>
    <t>revalorizacijski stroški</t>
  </si>
  <si>
    <t xml:space="preserve">REZULTAT  </t>
  </si>
  <si>
    <t>REZULTATI POSLOVANJA NA PODROČJU KOMUNALE V 000 SIT</t>
  </si>
  <si>
    <t>PRIMERJAVA CEN MED OBČINAMI S PREDLOGOM NOVIH CEN ZA MARIBOR</t>
  </si>
  <si>
    <t>Kamin d.o.o.</t>
  </si>
  <si>
    <t>Dimko
d.o.o.</t>
  </si>
  <si>
    <t>Županek
d.o.o.</t>
  </si>
  <si>
    <t>Talaber 
d.o.o.</t>
  </si>
  <si>
    <t>Vehovar
d.o.o.</t>
  </si>
  <si>
    <t>Dimnikar-
stvo
Maribor
d.o.o.</t>
  </si>
  <si>
    <t>prihodek iz poslovanja</t>
  </si>
  <si>
    <t>odpisi finančnih naložb</t>
  </si>
  <si>
    <t>I. - XII. 2000
OCENA</t>
  </si>
  <si>
    <t>stroški uprave</t>
  </si>
  <si>
    <t xml:space="preserve">Obstoječe cene so bile potrjene na 14. seji Mestnega sveta 31.01.2000.  </t>
  </si>
  <si>
    <t>Poslovanje vseh družbenikov Dimnikarstva Maribor d.o.o. v preteklih letih je razvidno iz spodnjih tabel. Podjetje ni</t>
  </si>
  <si>
    <t>zavezano k izdelavi konsolidirane bilance, zato le te ni mogoče navesti. Podatki kažejo, da vsa podjetja poslujejo</t>
  </si>
  <si>
    <t>v oteženih pogojih na meji rentabilnosti. Investicij v novo opremo ni, pogoji poslovanja pa se bodo zaradi inflacije</t>
  </si>
  <si>
    <t>2000 in 2001 še zaostrili.</t>
  </si>
  <si>
    <t>prihodki iz poslovanja</t>
  </si>
  <si>
    <t>drugi odhodkih poslovanja</t>
  </si>
  <si>
    <t xml:space="preserve">izredni prihodki </t>
  </si>
  <si>
    <t xml:space="preserve">REZULTAT </t>
  </si>
  <si>
    <t>PRIMERJAVA MALOPRODAJNIH CEN</t>
  </si>
  <si>
    <t>SEDAJ VELJAVNE CENE IN PREDLOG ZA ENKRATNI DVIG</t>
  </si>
  <si>
    <t>VELJAVNA CENA</t>
  </si>
  <si>
    <t>Komunalna direkcija pa predlaga enkraten dvig cen za 15%, ki bi izven veljavne metodologije prilagodil</t>
  </si>
  <si>
    <t>ceno mestnega avtobusnega prometa dvigu ostalih stroškov poslovanja, ne samo dvigu cen pogonskega</t>
  </si>
  <si>
    <t>goriva, ki ga pokriva metodologija.</t>
  </si>
  <si>
    <t>PREDLOG
NOVIH
CEN</t>
  </si>
  <si>
    <t>INDEKS
ZVIŠANJA</t>
  </si>
  <si>
    <t>Maribor
predlog</t>
  </si>
  <si>
    <t xml:space="preserve">    1000 m3 letno</t>
  </si>
  <si>
    <t xml:space="preserve">    1500 m3 letno</t>
  </si>
  <si>
    <t xml:space="preserve">    2000 m3 letno</t>
  </si>
  <si>
    <t xml:space="preserve">    2500 m3 letno</t>
  </si>
  <si>
    <t xml:space="preserve">    4501- 40000 m3 letno</t>
  </si>
  <si>
    <t xml:space="preserve">    40001 - 100000 m3 letno</t>
  </si>
  <si>
    <t>RUŠE</t>
  </si>
  <si>
    <t>-</t>
  </si>
  <si>
    <t>64,89
+ fiksni del
968,14 SIT/
Kw/leto</t>
  </si>
  <si>
    <t>prodana količina energije v MWh</t>
  </si>
  <si>
    <t>stroški blaga, materiala in storitev</t>
  </si>
  <si>
    <t>amortizacija v breme občin</t>
  </si>
  <si>
    <t>ČIŠČENJE</t>
  </si>
  <si>
    <t>mio SIT. Pričakujemo lahko, da bo negativen tudi rezultat tekočega poslovnega leta. Cene storitev so bile določene</t>
  </si>
  <si>
    <t>v koncesijski pogodbi za leto 1999 v skladu z določili Zakona o javnih naročilih in izbiri najugodnejšega ponudnika.</t>
  </si>
  <si>
    <t>Koncesionar se  je zavezal pogodbena dela opraviti v okviru svoje ponudbe, na osnovi katere je bil izbran kot naj-</t>
  </si>
  <si>
    <t>ugodnejši ponudnik. Predlagamo, da podjetju v letu 2001 priznamo dvig cen za višino inflacije</t>
  </si>
  <si>
    <t xml:space="preserve"> </t>
  </si>
  <si>
    <t>od 01.12.2000</t>
  </si>
  <si>
    <t>VELJAVNE CENE OD 01.12.2000</t>
  </si>
  <si>
    <t xml:space="preserve"> priključna moč 
SIT/kW/mesec</t>
  </si>
  <si>
    <t xml:space="preserve"> porabljena energija 
SIT/kWh</t>
  </si>
  <si>
    <t>PRIMERJAVA CEN MED OBČINAMI (cene brez 19% DDV)</t>
  </si>
  <si>
    <t>Jesenice</t>
  </si>
  <si>
    <t>Trbovlje</t>
  </si>
  <si>
    <t>Kočevje</t>
  </si>
  <si>
    <t>VELJAVNE CENE KANALŠČINE IN ČIŠČENJA OD 01.05.2000</t>
  </si>
  <si>
    <t>prej. I. tarifa</t>
  </si>
  <si>
    <t xml:space="preserve">izgubilo distribucijo zemeljskega plina v občini Ptuj. </t>
  </si>
  <si>
    <t xml:space="preserve">Po predlogu Komunalne direkcije bi bila cena za gospodinjstva v Mariboru nižja od Ljubljane, Kopra in Celja, za </t>
  </si>
  <si>
    <t xml:space="preserve">2000, ko se je 01.05.2000 cena kanalščine dvignila za 8%. </t>
  </si>
  <si>
    <t>PREDLOG CENE, PRIPRAVLJEN NA OSNOVI SEDAJ VELJAVNE NABAVNE CENE ZEMELJSKEGA PLINA</t>
  </si>
  <si>
    <t>MARIBOR
PREDLOG</t>
  </si>
  <si>
    <t>SPREMINJANJA</t>
  </si>
  <si>
    <t>CENE, ZA KATERE NE VELJA METODOLOGIJA TEKOČEGA</t>
  </si>
  <si>
    <t>Cena za odlaganje posebnih odpadkov, ki nastajajo v industriji, se določa pogodbeno in ni predmet</t>
  </si>
  <si>
    <t>kontrole cen. Pogodbene cene podjetje do dvakrat letno prilagaja gibanju stroškov, zato le-te niso pod-</t>
  </si>
  <si>
    <t xml:space="preserve">vrednotene. </t>
  </si>
  <si>
    <t>uporabi od 30.06.1998. Za leto 2001 ne predlagamo dviga cen.</t>
  </si>
  <si>
    <t>Hoče -
Slivnica</t>
  </si>
  <si>
    <t>Slovenska
Bistrica,
Oplotnica,
Poljčane</t>
  </si>
  <si>
    <t>Rače,
Fram</t>
  </si>
  <si>
    <t>Pesnica,
Šentilj,
Kungota</t>
  </si>
  <si>
    <t>Ruše,
Selnica,
Lovrenc</t>
  </si>
  <si>
    <t>1. Dimovodna tuljava premera
do 20 cm</t>
  </si>
  <si>
    <t>kontrolni pregled</t>
  </si>
  <si>
    <t>letni strokovni pregled</t>
  </si>
  <si>
    <t>1a. Dimovodna tuljava premera
do 20 cm, če gre za čiščenje,
ki dopolnjuje paket I.</t>
  </si>
  <si>
    <t>meritve emisij snovi v zrak</t>
  </si>
  <si>
    <t>2. Dimovodna tuljava premera
nad 20 cm</t>
  </si>
  <si>
    <t>3. Mala kurilna naprava toplotne
moči do 8 kW</t>
  </si>
  <si>
    <t>4. Mala kurilna naprava z atmosferskim
gorilnikom za izgorevanje plinastega
goriva</t>
  </si>
  <si>
    <t>5. Mala kurilna naprava toplotne moči
do 50 kW na trdo gorivo</t>
  </si>
  <si>
    <t>6. Mala kurilna naprava toplotne moči
do 50 kW na tekoče ali plinasto
gorivo</t>
  </si>
  <si>
    <t>7. Dimovod premera do 20 cm</t>
  </si>
  <si>
    <t>8. Dimovod premera nad 20 cm</t>
  </si>
  <si>
    <t>9. Iztočnica</t>
  </si>
  <si>
    <t>10. Zračnik</t>
  </si>
  <si>
    <t>11. Mala kurilna naprava od 50 kW
do 300 kW</t>
  </si>
  <si>
    <t>12. Mala kurilna naprava od 300 kW
do 500 kW</t>
  </si>
  <si>
    <t>13. Mala kurilna naprava od 500 kW
do 1000 kW</t>
  </si>
  <si>
    <t>14. Kurilna naprava od 1 MW do 2,5 MW</t>
  </si>
  <si>
    <t>15. Generalno čiščenje</t>
  </si>
  <si>
    <t xml:space="preserve">   - m2</t>
  </si>
  <si>
    <t xml:space="preserve">   - ura</t>
  </si>
  <si>
    <t>16. Meritve emisij snovi v zrak iz kurilnih
naprav na tekoča in plinasta goriva</t>
  </si>
  <si>
    <t xml:space="preserve">   - enostopenjski gorilnik</t>
  </si>
  <si>
    <t xml:space="preserve">   - dvostopenjski gorilnik</t>
  </si>
  <si>
    <t xml:space="preserve">   - tristopenjski gorilnik ali gorilnik z zvezno
     regulacijo</t>
  </si>
  <si>
    <t>17. Pregled kurilnih, dimovodnih in
prezračevalnih naprav za izdajo
soglasja</t>
  </si>
  <si>
    <t xml:space="preserve">   - kurilna naprava toplotne moči do 50 kW</t>
  </si>
  <si>
    <t xml:space="preserve">   - kurilna naprava toplotne moči od 51 do
     500 kW</t>
  </si>
  <si>
    <t xml:space="preserve">   - kurilna naprava toplotne moči od 501 do
     1000 kW</t>
  </si>
  <si>
    <t xml:space="preserve">   - pregled za priključitev naprav</t>
  </si>
  <si>
    <t>18. Izžiganje katranskih oblog - ura</t>
  </si>
  <si>
    <t>19. Protikorozijska zaščita m2</t>
  </si>
  <si>
    <t>20. Kemično čiščenje</t>
  </si>
  <si>
    <t>21. Notranji pregled s kamero (en
pregled ene naprave)</t>
  </si>
  <si>
    <t>22. Svetovanje pri izbiri, posluževanju
in vzdrževanju naprav</t>
  </si>
  <si>
    <t>23. Izredni strokovni pregled po 
naročilu uporabnika</t>
  </si>
  <si>
    <t>24. Izredne meritve emisij snovi v
zrak po naročilu uporabnika</t>
  </si>
  <si>
    <r>
      <t xml:space="preserve">PAKET I. </t>
    </r>
    <r>
      <rPr>
        <sz val="10"/>
        <rFont val="Arial CE"/>
        <family val="2"/>
      </rPr>
      <t>- cena za malo kurilno napravo
toplotne moči do 50 kW na trdno ali tekoče
gorivo za čiščenje in letni strokovni pregled</t>
    </r>
  </si>
  <si>
    <r>
      <t xml:space="preserve">PAKET II. </t>
    </r>
    <r>
      <rPr>
        <sz val="10"/>
        <rFont val="Arial CE"/>
        <family val="2"/>
      </rPr>
      <t>- cena za malo kurilno napravo
toplotne moči do 50 kW na plinasto gorivo
z vgrajenim atmosferskim gorilnikom za
letni strokovni pregled in meritev emisije</t>
    </r>
  </si>
  <si>
    <t xml:space="preserve"> * v vseh občinah po porabljenem času;</t>
  </si>
  <si>
    <t>po času</t>
  </si>
  <si>
    <t xml:space="preserve">   - kurilna naprava toplotne moči nad
     1000 kW </t>
  </si>
  <si>
    <t>dogovor</t>
  </si>
  <si>
    <t xml:space="preserve"> * enako izdaji soglasja v vseh občinah;</t>
  </si>
  <si>
    <t xml:space="preserve"> * enako obvezni meritvi v vseh občinah;</t>
  </si>
  <si>
    <t>dov in storitev za leto 2000, vendar je dvig cene stopil v veljavo šele s 01.06.2000, saj je cena vode takrat</t>
  </si>
  <si>
    <t>še spadala pod državni režim kontrole cen in je bilo za dvig cen potrebno soglasje Ministrstva za ekonom-</t>
  </si>
  <si>
    <t>ske odnose in razvoj. Sedaj je potrjevanje cen v pristojnosti lokalnih skupnosti.</t>
  </si>
  <si>
    <t xml:space="preserve">gospodarstvo pa nižja od Ljubljane in Kopra ter višja od Celja. </t>
  </si>
  <si>
    <t xml:space="preserve">  - od tega rezervacije iz
    preteklega leta</t>
  </si>
  <si>
    <t>podlagi Zakona o energetiki, ki to dovoljuje, zaradi zmanjšanja stroškov popisov ter lažjega poslovanja (tega načina</t>
  </si>
  <si>
    <r>
      <t xml:space="preserve">Opomba:  </t>
    </r>
    <r>
      <rPr>
        <sz val="10"/>
        <rFont val="Arial CE"/>
        <family val="2"/>
      </rPr>
      <t>akontacije v III. tarifni skupini je podjetje pričelo obračunavati maja 1999; za ta način so se odločili na</t>
    </r>
  </si>
  <si>
    <t>vendar je poraba plina v teh dveh skupinah skozi vse leto enaka, medtem ko je v III. skupini glede na sezono ogre-</t>
  </si>
  <si>
    <t>vanja različna; stranke plačujejo vsak mesec 1/12 skupne porabe preteklega leta; glede na to, da se od maja do</t>
  </si>
  <si>
    <t>ekološka taksa</t>
  </si>
  <si>
    <t>ni objektivna.</t>
  </si>
  <si>
    <t>osnovi porabe različnih energentov (npr. Ljubljana: delno premog, delno zemeljski plin), zato primerjava</t>
  </si>
  <si>
    <t>Slovenska Bistrica</t>
  </si>
  <si>
    <t>občinah različni (po m3, po posodah), zato širša primerjava ni možna;</t>
  </si>
  <si>
    <t>razen v Slovenski Bistrici in Ljubljani opravlja odvoz v prikazanih občinah</t>
  </si>
  <si>
    <t>JP Snaga; občine razlike med navedenimi cenami in stroškovno upravi-</t>
  </si>
  <si>
    <t>čenimi cenami ne pokrivajo, pač pa podjetja razliko pokrivajo s cenami</t>
  </si>
  <si>
    <t>pri pogodbenih razmerjih, ki se oblikujejo glede na rast stroškov in glede</t>
  </si>
  <si>
    <t>2001 zvišala za 88,08%, maloprodajne cene pa so se zvišale bistveno manj.</t>
  </si>
  <si>
    <t>96,60
+ fiksni del
547,83 SIT/
Kw/leto</t>
  </si>
  <si>
    <t>74,38
+ fiksni del
994,3878 SIT/
Kw/leto</t>
  </si>
  <si>
    <t>PREDLOG USKLADITVE PARKIRNINE</t>
  </si>
  <si>
    <t xml:space="preserve">Cena parkiranja v Mariboru je bila določena januarja 2000 v skladu s Strategijo za oblikovanje cen </t>
  </si>
  <si>
    <t>komunalnih proizvodov in storitev za leto 2000.</t>
  </si>
  <si>
    <t>PRIMERJAVA CEN  IN PREDLOG ZVIŠANJA</t>
  </si>
  <si>
    <t>MARIBOR</t>
  </si>
  <si>
    <t>MARIBOR
predlog</t>
  </si>
  <si>
    <t>NOVO
MESTO</t>
  </si>
  <si>
    <t>parkiranje na parkiriščih</t>
  </si>
  <si>
    <t>110,00 
SIT/uro</t>
  </si>
  <si>
    <t>150,00 
SIT/uro</t>
  </si>
  <si>
    <t>220,00 SIT/uro</t>
  </si>
  <si>
    <t>200,00
SIT/uro</t>
  </si>
  <si>
    <t>170,00
SIT/uro</t>
  </si>
  <si>
    <t>parkiranje v modri coni</t>
  </si>
  <si>
    <t>100,00
SIT/90 min</t>
  </si>
  <si>
    <t>150,00
SIT/90min</t>
  </si>
  <si>
    <t>150,00
SIT/uro =
225,00
SIT/90 min</t>
  </si>
  <si>
    <t>100,00
SIT/uro =
150,00
SIT/90 min</t>
  </si>
  <si>
    <t>REZULTATI POSLOVANJA ZA DEJAVNOST PARKIRIŠČ, PAJKA IN KLEŠČ V 000 SIT</t>
  </si>
  <si>
    <t>interni prihodki</t>
  </si>
  <si>
    <t>PRIHODKI SKUPAJ</t>
  </si>
  <si>
    <t>DIREKTNI STROŠKI
SKUPAJ</t>
  </si>
  <si>
    <t>DIREKTNI STROŠKI
VOZIL</t>
  </si>
  <si>
    <t>SKUPAJ STROŠKI
CENTRA</t>
  </si>
  <si>
    <t>SPLOŠNI STROŠKI
VOZIL</t>
  </si>
  <si>
    <t>INTERNI STROŠKI V
CENTRU</t>
  </si>
  <si>
    <t>INTERNI STROŠKI PO
DELITVI</t>
  </si>
  <si>
    <t>RAZLIKA</t>
  </si>
  <si>
    <r>
      <t xml:space="preserve">Opomba: </t>
    </r>
    <r>
      <rPr>
        <sz val="10"/>
        <rFont val="Arial CE"/>
        <family val="2"/>
      </rPr>
      <t>Center gospodarjenja parkirišč - občinska parkirišča - je obremenjen s splošnimi stroški celotnega cen-</t>
    </r>
  </si>
  <si>
    <t xml:space="preserve">tra parkirišč (režijski stroški) na osnovi % dodatka glede na prihodek in bruto plače - kombinirani ključ delitve, in </t>
  </si>
  <si>
    <t>sicer znaša ta planirani odstotek za leto 2000 61,22%. Splošne stroške centra predstavljajo stroški materiala, sto-</t>
  </si>
  <si>
    <t>ritev in plač, prispevkov na plače ter drugi stroški, ki jih povzročajo vodstveni delavci posameznega centra.</t>
  </si>
  <si>
    <t>Poleg tega je center obremenjen še s stroški uprave celotnega podjetja. Ti stroški se razdelijo na posamezni center</t>
  </si>
  <si>
    <t>gospodarjenja na osnovi odstotka bruto plač.</t>
  </si>
  <si>
    <t>Višina izplačanih plač v centru gospodarjenja je bila v skladu s kolektivno pogodbo.</t>
  </si>
  <si>
    <t>GIBANJE ŠTEVILA ZAPOSLENIH IN POVPREČNIH BRUTO PLAČ V CENTRU PARKIRIŠČ</t>
  </si>
  <si>
    <r>
      <t>Opomba</t>
    </r>
    <r>
      <rPr>
        <sz val="9"/>
        <rFont val="Arial CE"/>
        <family val="2"/>
      </rPr>
      <t>: sistemi obračunavanja odvoza gospodinjskih odpadkov so po</t>
    </r>
  </si>
  <si>
    <t>na tržne razmere; podjetje ima predloge za dvig cen odvoza gospodinjskih</t>
  </si>
  <si>
    <t>ceno pa mu koncesionar poračuna še pribitek v višini 5%". V letu 2000, ki je prikazano v gornji tabeli, je Plinarna Ma-</t>
  </si>
  <si>
    <t>ribor odjemalcu TOM zaračunavala še znesek penalov za presežene dnevne odjeme (špice) in nižje odvzete količine</t>
  </si>
  <si>
    <t>v višini cca. 0,70 SIT/m3, na kar v letu 2001 odjemalec ne bo več pristal, ker bo usposobil vršno gretje z rezervnim</t>
  </si>
  <si>
    <t>gorivom. V tabeli navedene cene ne vsebujejo ekološke takse v višini 5,70 SIT/m3 in 19% DDV.</t>
  </si>
  <si>
    <t xml:space="preserve">odpadkov tudi v ostalih občinah, kjer so pred obravnavo na občinskih </t>
  </si>
  <si>
    <t>svetih, zato o novi višini cen v okoliških občinah še ne moremo govoriti;</t>
  </si>
  <si>
    <t>PTUJ
*</t>
  </si>
  <si>
    <t>* V občini Ptuj je dobavitelj Adriaplin in ne Geoplin kot v ostalih prikazanih občinah; navedene cene za Ptuj so bile v veljavi</t>
  </si>
  <si>
    <t>decembra 2000; cene po korekciji v januarju nam niso znane;</t>
  </si>
  <si>
    <t>septembra prostori ne ogrevajo, poraba plina pa se plačuje, nastaja vsak mesec razkorak med nabavljenimi in</t>
  </si>
  <si>
    <t>prodanimi količinami plina; za te razlike so oblikovane razmejitve od maja do septembra, od novembra do marca pa</t>
  </si>
  <si>
    <t>se te razmejitve črpajo; rezervacije ne obremenjujejo poslovnega izida, pač pa omogočajo realno sliko poslovanja ob</t>
  </si>
  <si>
    <t>zaključku poslovnega leta;</t>
  </si>
  <si>
    <t xml:space="preserve"> - odškodnine (plačilo krajanom v neposredni okolici odlagališča Pobrežje: 66,3 mio SIT</t>
  </si>
  <si>
    <t xml:space="preserve"> - delež občine (prenos sredstev na MOM): 249,97mio SIT</t>
  </si>
  <si>
    <r>
      <t xml:space="preserve">Opomba: </t>
    </r>
    <r>
      <rPr>
        <sz val="10"/>
        <rFont val="Arial CE"/>
        <family val="2"/>
      </rPr>
      <t>znesek izrednih odhodkov 326,19 mio SIT (ocena za leto 2000) je sestavljen iz naslednjih postavk:</t>
    </r>
  </si>
  <si>
    <t xml:space="preserve"> - ostali izredni odhodki: 9,92 mio SIT</t>
  </si>
  <si>
    <t>tako, da se bo postopno približevala višini, ki jo je odobrilo Ministrstvo za ekonomske odnose in razvoj.</t>
  </si>
  <si>
    <t>se poslužujejo vsi distributerji energije v Sloveniji in Evropi); akotancije se obračunavajo tudi v I. in II. tarifni skupini,</t>
  </si>
  <si>
    <t>z vladno uredbo (Uredba o oblikovanju cen distribucije pare in tople vode za namene daljinskega ogreva-</t>
  </si>
  <si>
    <t>nja Ur.l.RS št. 111-1.12.2000) se sme cena korigirati po določeni metodologiji, s katero se zagotovi ustvar-</t>
  </si>
  <si>
    <t>Pribitek na nabavno ceno zemeljskega plina se od sedanjega zviša za višino ocenjene inflacije 8,3%, kar</t>
  </si>
  <si>
    <t xml:space="preserve">bo predvidoma pokrilo načrtovano amortizacijo in zagotavljalo minimalni dobiček. Primerjava sedanjih </t>
  </si>
  <si>
    <t xml:space="preserve">in novih pribitkov je razvidna iz tabele. Pribitek na nabavno ceno se je zadnjič korigiral s sprejemom </t>
  </si>
  <si>
    <t>so se ceni dodajale v absolutnem znesku.</t>
  </si>
  <si>
    <t xml:space="preserve">strategije cen komunalnih proizvodov in storitev za leto 2000, vse kasnejše podražitve vhodne surovine pa </t>
  </si>
  <si>
    <t>Skok posameznih stroškov je razviden v letu 1999, pri čemer je potrebno upoštevati, da je podjetje konec maja 1998</t>
  </si>
  <si>
    <t>Zakon o davku na dodano vrednost je 01.07.1999 dvignil predvsem stroške storitev in materiala, kar je razvidno pri</t>
  </si>
  <si>
    <t>dvigu stroškov v letu 1999.</t>
  </si>
  <si>
    <t>V poslovnem letu 2000 podjetje beleži dvig stroškov samo za raven inflacije, zaradi del pri izgradnji plinovodov pa</t>
  </si>
  <si>
    <t>je razviden tudi porast števila zaposlenih in posledično tudi nekoliko višje stroške dela.</t>
  </si>
  <si>
    <t xml:space="preserve">ŠTEVILO ZAPOSLENIH IZ UR IN POVPREČNI BRUTO OSEBNI DOHODEK </t>
  </si>
  <si>
    <t>leto</t>
  </si>
  <si>
    <t>SIT</t>
  </si>
  <si>
    <t>GIBANJE ŠTEVILA ZAPOSLENIH</t>
  </si>
  <si>
    <t>Število zaposlenih se je povečalo delno zaradi povečanega obsega</t>
  </si>
  <si>
    <t>omrežja in števila priključkov, predvsem pa zaradi povečane dopolnil-</t>
  </si>
  <si>
    <t>ne dejavnosti (zaposlitve za določen čas).</t>
  </si>
  <si>
    <t>GIBANJE POVPREČNE PLAČE</t>
  </si>
  <si>
    <t>povprečna bruto
plača</t>
  </si>
  <si>
    <t>2000 (november)</t>
  </si>
  <si>
    <t>Plače se usklajujejo z inflacijo, doseženo produktivnostjo</t>
  </si>
  <si>
    <t>in poslovno uspešnostjo firme.</t>
  </si>
  <si>
    <t>V pripravi je sprememba koncesijske pogodbe, s katero se bo korigirala določba o zaračunavanju 5% koncesijske</t>
  </si>
  <si>
    <t>takse.</t>
  </si>
  <si>
    <t xml:space="preserve">Cene bi glede na navedeno porasle za višino inflacije. </t>
  </si>
  <si>
    <t>Podjetje ima sklenjeno koncesijsko pogodbo za kremiranje ter pogodbo o prenosu javne infrastrukture v upravljanje</t>
  </si>
  <si>
    <t>in vzdrževanje za pokopališči na Dobravi in Pobrežju.</t>
  </si>
  <si>
    <t>pa cene same dogovarjajo s Pogrebnim podjetjem.</t>
  </si>
  <si>
    <t>GIBANJE POVPREČNIH BRUTO PLAČ</t>
  </si>
  <si>
    <t>V letu 1998 in 1999 so zaposleni, razen voznega osebja, izračunani</t>
  </si>
  <si>
    <r>
      <t>Opomba:</t>
    </r>
    <r>
      <rPr>
        <sz val="10"/>
        <rFont val="Arial CE"/>
        <family val="0"/>
      </rPr>
      <t xml:space="preserve">  v letu 1999 je bil na stroškovnem mestu parki en zaposlen z individualno pogodbo, zato je povprečna</t>
    </r>
  </si>
  <si>
    <t>bruto plača na zaposlenega toliko višja;</t>
  </si>
  <si>
    <t>Tudi v modri coni opažamo pojav parkiranja v več zaporednih intervalih, zato je nujno ceno parkiranja dvigniti in jo</t>
  </si>
  <si>
    <t>poenotiti s ceno urnega parkiranja na ostalih plačljivih parkiriščih, ki znaša 150,00 SIT/uro. V modri coni bi morala</t>
  </si>
  <si>
    <t>biti parkirnina najdražja, da bi s tem spodbudili hitrejše zapuščanje modre cone in manjšo rabo osebnih avtomobilov</t>
  </si>
  <si>
    <t>v centru mesta.</t>
  </si>
  <si>
    <t>datum
spremembe</t>
  </si>
  <si>
    <t>Opomba 1: paketi, ki so objavljeni v cenikih občin Duplek in Miklavž kot paket I. in paket II. v praksi niso izvedljivi, zato tudi primerjava s paketi v občini Maribor ni možna;</t>
  </si>
  <si>
    <t>Opomba 2: v primeru spremembe člena 17 koncesijske pogodbe, se ustrezno korigirajo cene dimnikarskih storitev v višini koncesijske dajatve.</t>
  </si>
  <si>
    <t>Iz primerjalne tabele je razvidno, da se je nabavna cena zemeljskega plina od januarja 2000 do januarja</t>
  </si>
  <si>
    <t>prodana količina v m3</t>
  </si>
  <si>
    <t xml:space="preserve">  - prodaja v m3 na 
    zaposlenega</t>
  </si>
  <si>
    <t>1999</t>
  </si>
  <si>
    <t>2000</t>
  </si>
  <si>
    <t>cena v
SIT/m3</t>
  </si>
  <si>
    <t>SPREMEMBA CENE GLAVNE VHODNE SUROVINE</t>
  </si>
  <si>
    <t>TOM*</t>
  </si>
  <si>
    <t>* cena za TOM se določa pogodbeno; za leto 2001 pogodba še ni podpisana, zato podatkov ne navajamo;</t>
  </si>
  <si>
    <t xml:space="preserve">  - prihodek na zaposlenega
    v 000 SIT na segmentu
    distribucije v MOM</t>
  </si>
  <si>
    <r>
      <t xml:space="preserve">Opomba: </t>
    </r>
    <r>
      <rPr>
        <sz val="10"/>
        <rFont val="Arial CE"/>
        <family val="2"/>
      </rPr>
      <t>prodajna cena zemeljskega plina za TOM se izračunava po 15.členu Koncesijske pogodbe za distribucijo</t>
    </r>
  </si>
  <si>
    <t>zemeljskega plina na območju MOM, ki pravi:"odjemalcu TOM se določi pogodbena cena tako, da poravna nabavno</t>
  </si>
  <si>
    <t>ceno dobavitelja in sicer fiksni del cene zakupljenih količin in variabilni del cene porabljenih količin plina, na nabavno</t>
  </si>
  <si>
    <t>2000
OCENA</t>
  </si>
  <si>
    <t>na podlagi ključa za obremenitev stroškov, s 01.07.2000 pa je bilo</t>
  </si>
  <si>
    <t>ustanovljeno novo podjetje in nanj preneseni vsi delavci.</t>
  </si>
  <si>
    <t>VELJAVNE CENE OD 01.01.2001</t>
  </si>
  <si>
    <t>drugi odhodki poslovanja
(odškodnina za koncesijo,
ki se plačuje v proračun)</t>
  </si>
  <si>
    <t>MARIBOR
01.01.2001</t>
  </si>
  <si>
    <t>III. nad 100000 m3 letno</t>
  </si>
  <si>
    <t>I. do 400 m3 letno</t>
  </si>
  <si>
    <t>II. 401 m3 letno</t>
  </si>
  <si>
    <t>gospodinjstva
neto cena</t>
  </si>
  <si>
    <t>gospodarstvo
neto cena</t>
  </si>
  <si>
    <t>ekološki tolar
za gospodinjstva
in gospodarstvo</t>
  </si>
  <si>
    <t>gospodinjstva
z ek.tolarjem</t>
  </si>
  <si>
    <t>gospodarstvo
z ek.tolarjem</t>
  </si>
  <si>
    <t>SEDAJ VELJAVNE CENE VODE V SOSEDNJIH OBČINAH (brez 8% DDV)</t>
  </si>
  <si>
    <t>prihodki od uporabe storitev za lastne potrebe</t>
  </si>
  <si>
    <t>bruto cene ob uvedbi DDV (iz 6,5% na 8%) in manjših odvedenih količin vode. Od zneska prihodkov so odvisni tudi</t>
  </si>
  <si>
    <t>stroški uprave, ki se delijo po ključu prihodka na posamezno občino. Višina izplačanih plač je bila v skladu s</t>
  </si>
  <si>
    <t>Sloveniji, se je tudi za porabnike v tej tarifni skupini vzpostavila realna cena, ki je za 17,05% nižja.</t>
  </si>
  <si>
    <t>III. nad 100.001 m3 letno</t>
  </si>
  <si>
    <t>II. od 401 m3 - 100.000 m3 
letno</t>
  </si>
  <si>
    <t>predlog
pribitka</t>
  </si>
  <si>
    <t>Nabavna cena zemeljskega plina
SIT/m3</t>
  </si>
  <si>
    <t>Maloprodajna cena
zemelj. plina
SIT/m3</t>
  </si>
  <si>
    <t>Pribitek</t>
  </si>
  <si>
    <t>19% davek
na dodano 
vrednost</t>
  </si>
  <si>
    <t>nabavna cena
(SIT/m3)</t>
  </si>
  <si>
    <t>PLINA V LETU 2000</t>
  </si>
  <si>
    <t>GIBANJE NABAVNIH CEN ZEMELJSKEGA</t>
  </si>
  <si>
    <t>GIBANJE MALOPRODAJNIH CEN ZEMELJSKEGA</t>
  </si>
  <si>
    <t>I. tarifa</t>
  </si>
  <si>
    <t>II. tarifa</t>
  </si>
  <si>
    <t>III. tarifa</t>
  </si>
  <si>
    <t xml:space="preserve">  - stroški plač</t>
  </si>
  <si>
    <t xml:space="preserve">  - stroški socialnega in
    pokojninskega zav.</t>
  </si>
  <si>
    <t xml:space="preserve">  - drugi stroški dela</t>
  </si>
  <si>
    <t xml:space="preserve">  - amortizacija</t>
  </si>
  <si>
    <t xml:space="preserve">  - amortizacija infrastrukture</t>
  </si>
  <si>
    <t>število zaposlenih</t>
  </si>
  <si>
    <t>PREDLOG USKLADITVE CEN KANALŠČINE IN ČIŠČENJA</t>
  </si>
  <si>
    <t>Soglasje Ministrstva za ekonomske odnose in razvoj ni več potrebno. Med letom se bo cena še dodatno usklajevala</t>
  </si>
  <si>
    <t>število
zaposlenih</t>
  </si>
  <si>
    <t>povprečna bruto plača na zaposlenega</t>
  </si>
  <si>
    <t>povprečna bruto 
plača na zaposlenega</t>
  </si>
  <si>
    <t>GIBANJE ŠTEVILA ZAPOSLENIH IN POVPREČNIH BRUTO PLAČ V CENTRU KANALIZACIJE</t>
  </si>
  <si>
    <t>GIBANJE ŠTEVILA ZAPOSLENIH IN POVPREČNIH BRUTO PLAČ</t>
  </si>
  <si>
    <t>povprečna bruto plača</t>
  </si>
  <si>
    <t>PRIMERJAVA CEN OBVEZNEGA OBSEGA DIMNIKARSKIH STORITEV ZA UPORABNIKE PLINA</t>
  </si>
  <si>
    <t>povprečna bruto plača -
kolektivne pogodbe</t>
  </si>
  <si>
    <t>povprečna bruto plača -
skupna (individualna in
kolektivne pogodbe)</t>
  </si>
  <si>
    <t>Do rasti povprečne bruto plače na zaposlenega je prišlo predvsem zaradi zaposlitve novih višje usposobljenih kadrov.</t>
  </si>
  <si>
    <t>ŠTEVILO ZAPOSLENIH IZ UR IN POVPREČNE BRUTO PLAČE</t>
  </si>
  <si>
    <t>popravek vrednosti terjatev</t>
  </si>
  <si>
    <t>čiščenje male kurilne nap-
rave z atmosf.gorilnikom</t>
  </si>
  <si>
    <t>meritev emisij - na tri leta</t>
  </si>
  <si>
    <t>PAKET II.</t>
  </si>
  <si>
    <t>PAKET I.</t>
  </si>
  <si>
    <t>GIBANJE ŠTEVILA ZAPOSLENIH IZ UR IN POVPREČNIH BRUTO PLAČ</t>
  </si>
  <si>
    <t>pogrebi in
vzdrževanje</t>
  </si>
  <si>
    <t>krematorij</t>
  </si>
  <si>
    <t>zaposleni po individualni
pogodbi</t>
  </si>
  <si>
    <t>NA NAPRAVAH DO 30 Kw - GOSPODINJSTVA</t>
  </si>
  <si>
    <t>SKUPAJ LETNO (za leto,
ko je obvezna meritev)</t>
  </si>
  <si>
    <t>kolektivno pogodbo.</t>
  </si>
  <si>
    <t>ODGOVORI IN POJASNILA</t>
  </si>
  <si>
    <t>1. POGREBNO PODJETJE MARIBOR D.D.</t>
  </si>
  <si>
    <t>enojni grob</t>
  </si>
  <si>
    <t>družinski grob</t>
  </si>
  <si>
    <t>grobnica</t>
  </si>
  <si>
    <t>žarni grob</t>
  </si>
  <si>
    <t>Maribor-
predlog</t>
  </si>
  <si>
    <t xml:space="preserve">Pogrebno podjetje Maribor ima sklenjeno koncesijsko pogodbo za kremiranje in pogodbo o prenosu javne </t>
  </si>
  <si>
    <t>2. DIMNIKARSTVO MARIBOR D.O.O.</t>
  </si>
  <si>
    <t>Odlok o koncesiji za opravljanje dimnikarske dejavnosti predvideva in dovoljuje tudi možnost, da koncesionar dela</t>
  </si>
  <si>
    <t>opravlja s podkoncesionarji, zato brez spremembe odloka od Dimnikarstva Maribor d.o.o. spremembe organizacije</t>
  </si>
  <si>
    <t>ne moremo zahtevati.</t>
  </si>
  <si>
    <t>sionarju sedaj omogoča zaračunavanje 5% koncesijske takse uporabnikom storitev.</t>
  </si>
  <si>
    <t>V pripravi pa je spremembe koncesijske pogodbe, kjer bo smiselno s pripombami korigiran 17. člen, ki konce-</t>
  </si>
  <si>
    <t>3. MESTNI PROMET MARIBOR PREVOZ POTNIKOV D.O.O.</t>
  </si>
  <si>
    <t>Za leto 2001 je bil podpisan aneks h koncesijski pogodbi, s katerim sta se združili I. in II. tarifna</t>
  </si>
  <si>
    <t>skupina ter potrdila obstoječa metodologija oblikovanja cen, sprejeta na 20. seji Mestnega sveta</t>
  </si>
  <si>
    <t>26.06.2000.  S tem so se uskladile cene plina. Z ukinitvijo I. tarifne skupine, ki je bila najdražja v</t>
  </si>
  <si>
    <t>Mestna občina Maribor kontrolira in potrjuje cene po navedenih pogodbah, KS, v katerih so okoliška pokopališča,</t>
  </si>
  <si>
    <t xml:space="preserve">Cene pogrebnih storitev med občinami precej odstopajo, povedati pa je potrebno, da je iz zbranih cenikov razvidnih </t>
  </si>
  <si>
    <t>veliko razlik pri strukturi posameznih storitev, tako da je lahko primerjava le-teh zgolj okvirna, in v primeru</t>
  </si>
  <si>
    <t>Kranja celo neprimerljiva (cenik iz Kranja zajema drugačno vsebino storitev kot cenik iz Maribora).</t>
  </si>
  <si>
    <t>Ker pa gre za delovno intenzivno dejavnost je prav pri cenah storitev zanimiva in nesporno primerljiva urna pos-</t>
  </si>
  <si>
    <t>ura PK 
delavca</t>
  </si>
  <si>
    <t>ura KV
delavca</t>
  </si>
  <si>
    <t>tavka, ki je ena bistvenih postavk v kalkulaciji cene:</t>
  </si>
  <si>
    <t>za grobnice. Iz samih cenikov pa je nemogoče ugotoviti, katera vrsta grobov prevladuje na posameznih poko-</t>
  </si>
  <si>
    <t>coni, saj gre za parkirišče v občinski lasti, ki je bilo s pogodbo dano v upravljanje in vzdrževanje JP Nigrad.</t>
  </si>
  <si>
    <t>V skladu s statutom družbe ima obvezo, da predstavi poslovno poročilo na MS samo Mariborski vodovod. Ostala</t>
  </si>
  <si>
    <t xml:space="preserve">JP, ki so tudi delniške družbe, takšnega določila v svojih statutih nimajo. </t>
  </si>
  <si>
    <t>računov.</t>
  </si>
  <si>
    <t>podjetjih. Natančnejša analiza poslovanja in predvsem stroškov bo možna šele po izdelavi zaključnih</t>
  </si>
  <si>
    <t>pališčih in je zato za upravljavca cenovno tudi najbolj zanimiva.</t>
  </si>
  <si>
    <t>Poudarjamo, da so vsi podatki, navedeni v izkazih uspeha za leto 2000, zgolj ocene, ki so jih pripravili v</t>
  </si>
  <si>
    <t>Iz tabele je razvidno, da je predlog cene za Maribor precej nižji od veljavne cene v Kranju. Cenik iz Ljubljane ne</t>
  </si>
  <si>
    <t>vsebuje urnih postavk, v podjetju pa informacij izven cenika ne posredujejo.</t>
  </si>
  <si>
    <t>KOMUNALNA DIREKCIJA MARIBOR</t>
  </si>
  <si>
    <t>4. NIGRAD JKP MARIBOR D.D. - PARKIRIŠČA</t>
  </si>
  <si>
    <t>Plačilo parkiranja na delu posebej opremljenih, urejenih in atraktivnih javnih parkirišč se je začelo v letu 1989,</t>
  </si>
  <si>
    <t>prva območja kratkotrajnega parkiranja (modre cone) pa so v Mariboru od leta 1994. Cene parkiranja so bile ves</t>
  </si>
  <si>
    <t>čas pod nadzorom in so se v zadnjih šestih letih le minimalno dvignile. Parkiranje v modri coni je bilo od leta 1994</t>
  </si>
  <si>
    <t>100,00 SIT za 120 minut, v letu 2000 pa se je čas skrajšal na 90 minut, kar je pomenilo 33,73% dvig.</t>
  </si>
  <si>
    <t>Na ostalih plačljivih parkiriščih je bila cena parkiranja za uro dolgo poenotena. Kasneje smo ceno prilagodili pov-</t>
  </si>
  <si>
    <t>praševanju (atraktivnosti lokacije parkirišča), tako znaša danes ura parkiranja na javnem parkirišču Pod Titovim</t>
  </si>
  <si>
    <t>mostom ter pri bolnici 200,00 SIT/h, na ostalih parkiriščih pod inkasom pa 110,00 SIT/h. Prav za ta parkirišča sedaj</t>
  </si>
  <si>
    <t>Na javnem parkirišču pod Pohorjem smo uvedli pobiranje parkirnine le v času smučarske sezone in to ob vikendih</t>
  </si>
  <si>
    <t>(sobota, nedelja), v času praznikov ter šolskih počitnic. Tam je bila določena le enotna dnevna cena parkiranja v</t>
  </si>
  <si>
    <t>znesku 300,00 SIT. Predlagamo, da se o tej problematiki razpravlja v okviru pripravljanja novega odloka o modri</t>
  </si>
  <si>
    <t xml:space="preserve">Uvedba DDV v letu 1999 je takoj ustrezno zmanjšala prihodek iz naslova parkirnin, postopno pa so se dvigovali </t>
  </si>
  <si>
    <t xml:space="preserve">tudi stroški vzdrževanja parkirišč in stroški za zagotavljanje ustrezne prometne funkcije parkirišč. Vse to se je </t>
  </si>
  <si>
    <t>zgodilo brez dviga cene parkiranja, zato je sedaj potreben nekoliko večji dvig.</t>
  </si>
  <si>
    <t>predlagamo dvig na 150,00 SIT/h, kar pomeni za 36,36%.</t>
  </si>
  <si>
    <t>Dvig cen za parkiranje osebnih avtomobilov je povsem v skladu z novo Razvojno mestno prometno politiko, ki si</t>
  </si>
  <si>
    <t>bo prizadevala zmanjševati pretirano in človeku ter okolju škodljivo rabo osebnih avtomobilov v mestnih vožnjah,</t>
  </si>
  <si>
    <t>tudi s postopno razširitvijo sistema "parkiraj proti plačilu" za vsa parkiranja na javnih parkirnih prostorih v mestnem</t>
  </si>
  <si>
    <t>središču in na drugih zanimivih lokacijah, hkrati pa si bo prizadevala za večanje vloge mestnega avtobusnega</t>
  </si>
  <si>
    <t>prevoza (več potnikov, ugodnejša tarifa, ustreznejši vozni pogoji).</t>
  </si>
  <si>
    <t>Del sredstev za nujno potrebno proračunsko subvencioniranje sodobnejšega mestnega avtobusnega prevoza</t>
  </si>
  <si>
    <t>bo zagotovljen tudi iz naslova več zbranih sredstev parkirnin, preostali prosti del teh sredstev pa bo, kot je bil tudi</t>
  </si>
  <si>
    <t>do sedaj, namenjen za opremo dodatnih javnih parkirnih sistemov za uvedbo parkiranja pod inkasom.</t>
  </si>
  <si>
    <t>Prizadevali si bomo še v tem letu pridobiti aktualno strokovno podlago za sistemsko reševanje parkiranja v mestu</t>
  </si>
  <si>
    <t>glede na izreden porast števila osebnih avtomobilov in njihove dnevne rabe in v skladu s tem uvesti različne</t>
  </si>
  <si>
    <t>parkirne cone in sisteme z diferenciranimi cenami parkiranja.</t>
  </si>
  <si>
    <t>5. MARIBORSKI VODOVOD JP D.D.</t>
  </si>
  <si>
    <t>Priključnina na vodovod se ni dvignila, govorimo o dvigu cene vodarine, ki je trenutno najnižja za gospodinjstva</t>
  </si>
  <si>
    <t>(66,73 SIT/m3) in druga najnižja za gospodarstvo (114,63 SIT/m3) v primerjavi s sosednjimi občinami.</t>
  </si>
  <si>
    <t>Kar se tiče odpisov vrednosti infrastrukture, je KD pripravila posebno poročilo, ki ga bo posredovala MS v</t>
  </si>
  <si>
    <t>obravnavo.</t>
  </si>
  <si>
    <t>OSTALE POBUDE IN VPRAŠANJA</t>
  </si>
  <si>
    <t>zvišane cene za Maribor nikakor niso najvišje:</t>
  </si>
  <si>
    <t xml:space="preserve">Pri primerjavi višine najemnin za grobove po občinah je potrebno upoštevati dejstvo, da predlagane </t>
  </si>
  <si>
    <t>Če pogledamo ceno za žarne grobove, ki jih je vedno več, vidimo, da je prav občina Kranj najdražja. Pri</t>
  </si>
  <si>
    <t xml:space="preserve">družinskih grobovih so cene precej poenotene, z izjemo Kranja, ki pa je med najdražjimi pri najemninah </t>
  </si>
  <si>
    <t>infrastrukture v upravljanje in vzdrževanje za pokopališči na Dobravi in Pobrežju. Mestna občina Mari-</t>
  </si>
  <si>
    <t>bor kontrolira in potrjuje cene samo po navedenih pogodbah, KS, v katerih so okoliška pokopališča, pa</t>
  </si>
  <si>
    <t>Mestne občine Maribor poenotene.</t>
  </si>
  <si>
    <t xml:space="preserve">cene same dogovarjajo s Pogrebnim podjetjem. Vsekakor predlagamo, da bi bile te cene na območju </t>
  </si>
  <si>
    <t>Izguba bi se naj s predlaganim zvišanjem cen in z ustrezno dotacijo iz sredstev modre cone  (cca 25 mio)</t>
  </si>
  <si>
    <t>znižala. Pričakujemo tudi, da bo koncesionar z optimizacijo stroškov pripomogel k znižanju izgube.</t>
  </si>
  <si>
    <t>"Mini avtobus", ki vozi skozi cono za pešce je v lasti Certusa d.d. Maribor. Za normalno izvajanje prevozov na</t>
  </si>
  <si>
    <t>liniji št. 8 (Grajski trg, Fontana, Smetanova, Slomškov trg, Slovenska, Grajski trg) je potreben tudi rezervni mini</t>
  </si>
  <si>
    <t>avtobus, ki mora zamenjati rednega ob okvarah in popravilih. Rezervni avtobus je bil konec leta 2000 odpisan,</t>
  </si>
  <si>
    <t>zato ga trenutno ni in v primeru izpada rednega avtobusa linija ne more obratovati. Najem mini avtobusa in</t>
  </si>
  <si>
    <t xml:space="preserve">pokrivanje dela stroškov bo Mestna občina Maribor uredila s posebno pogodbo. </t>
  </si>
  <si>
    <t>Linija je uvedena kot eksperimentalna in bo v začetku leta 2001 po analizi rezultatov potrjena ali opuščena.</t>
  </si>
  <si>
    <t>Začetek obratovanja je bil s posebno 2-urno vozno karto po ceni 100,00 SIT, v decembru pa se je na liniji uvedla</t>
  </si>
  <si>
    <t>tudi redna mesečna vozovnica in linija podaljšala od krožišča do Fontane, kar je prispevalo k povečanju števila</t>
  </si>
  <si>
    <t>potnikov (predvsem dijakov in študentov).</t>
  </si>
  <si>
    <t>DIREKTNI STROŠKI - SKUPAJ</t>
  </si>
  <si>
    <t>STROŠKI CENTRA - SKUPAJ</t>
  </si>
  <si>
    <t>PRIHODKI - SKUPAJ</t>
  </si>
  <si>
    <t>Center gospodarjenja kanalizacije za Mestno občino Maribor je obremenjen s splošnimi stroški celotnega centra</t>
  </si>
  <si>
    <t>kanalizacije (režijski stroški), ki se delijo na posamezne občine na osnovi odstotka prihodka, strošek uprave pa je</t>
  </si>
  <si>
    <t>izračunan na osnovi odstotka bruto plač.</t>
  </si>
  <si>
    <t>Podjetje je za leta 2001, 2002 in 2003 od Ministrstva za okolje in prostor pridobilo dovoljenje za uporabo</t>
  </si>
  <si>
    <t>15,314.000 m3 zemeljskega plina. Glede na plan prodaje zemeljskega plina v MOM za leto 2001, ki znaša</t>
  </si>
  <si>
    <t>goriva, ki ni obremenjeno s takso za obremenjevanje zraka z emisijo ogljikovega dioksida, za količino</t>
  </si>
  <si>
    <t>39,830.000 m3, predstavlja ekološka taksa dodatne 3,51 SIT/m3, kar je upoštevano v predlogu.</t>
  </si>
  <si>
    <t>Ekološka taksa se je glede na preteklo leto z Uredbo vlade o spremembah in dopolnitvah uredbe o</t>
  </si>
  <si>
    <t xml:space="preserve">taksi za obremenjevanje zraka z emisijo ogljikovega dioksida zvišala iz dosedanjih 3,99 SIT/m3 na </t>
  </si>
  <si>
    <t>5,70 SIT/m3 (Uradni list RS št. 124 z dne 29.12.2000).</t>
  </si>
  <si>
    <t>število zaposlenih v Plinarni
d.d. Maribor</t>
  </si>
  <si>
    <t>število zaposlenih na seg-
mentu distribucije v MOM</t>
  </si>
  <si>
    <t>povprečni BOD na zaposle-
nega v Plinarni d.d. Maribor</t>
  </si>
  <si>
    <t>povprečni BOD na zaposle-
nega na segmentu distribu-
cije v MOM</t>
  </si>
  <si>
    <t xml:space="preserve">
I. - XII.
2000
OCENA</t>
  </si>
  <si>
    <t>Tarifne skupine</t>
  </si>
  <si>
    <t>SEDAJ VELJAVNE CENE</t>
  </si>
  <si>
    <t>GOSPODINJSTVA</t>
  </si>
  <si>
    <t>GOSPODARSTVO</t>
  </si>
  <si>
    <t>voda</t>
  </si>
  <si>
    <t>8% DDV</t>
  </si>
  <si>
    <t>MPC</t>
  </si>
  <si>
    <t>indeks</t>
  </si>
  <si>
    <t>STANOVANJSKI ODJEM:</t>
  </si>
  <si>
    <t xml:space="preserve"> - priključna moč</t>
  </si>
  <si>
    <t xml:space="preserve"> - porabljena energija</t>
  </si>
  <si>
    <t>cena</t>
  </si>
  <si>
    <t>19% DDV</t>
  </si>
  <si>
    <t>vozovnica za deset voženj v predprodaji</t>
  </si>
  <si>
    <t>dijaška mesečna vozovnica</t>
  </si>
  <si>
    <t>osnovna delavska vozovnica</t>
  </si>
  <si>
    <t>PREDLOG CENE</t>
  </si>
  <si>
    <t>Maribor</t>
  </si>
  <si>
    <t>prodaja v SIT</t>
  </si>
  <si>
    <t>prodaja na zaposlenega</t>
  </si>
  <si>
    <t>skupni rezultat</t>
  </si>
  <si>
    <t>delež dobička v prodaji v %</t>
  </si>
  <si>
    <t>prihodki skupaj</t>
  </si>
  <si>
    <t>amortizacija</t>
  </si>
  <si>
    <t>drugi odhodki</t>
  </si>
  <si>
    <t>v 000 SIT</t>
  </si>
  <si>
    <t>prihodki od prodaje plina</t>
  </si>
  <si>
    <t>stroški materiala</t>
  </si>
  <si>
    <t>stroški storitev</t>
  </si>
  <si>
    <t>stroški dela</t>
  </si>
  <si>
    <t>odpis obratnih sredstev</t>
  </si>
  <si>
    <t>drugi odhodki poslovanja</t>
  </si>
  <si>
    <t>prihodki financiranja</t>
  </si>
  <si>
    <t>odhodki financiranja</t>
  </si>
  <si>
    <t>izredni prihodki</t>
  </si>
  <si>
    <t>izredni odhodki</t>
  </si>
  <si>
    <t>drugi stroški dela</t>
  </si>
  <si>
    <t>neto cena</t>
  </si>
  <si>
    <t>davek</t>
  </si>
  <si>
    <t>od 01.04.1998</t>
  </si>
  <si>
    <t xml:space="preserve"> priključna moč SIT/kW/mesec</t>
  </si>
  <si>
    <t xml:space="preserve"> porabljena energija SIT/kWh</t>
  </si>
  <si>
    <t>od 01.08.1999</t>
  </si>
  <si>
    <t>od 01.09.1999</t>
  </si>
  <si>
    <t>amortizacija infrastrukture</t>
  </si>
  <si>
    <t>Ljubljana</t>
  </si>
  <si>
    <t>/</t>
  </si>
  <si>
    <t>LJUBLJANA</t>
  </si>
  <si>
    <t>CELJE</t>
  </si>
  <si>
    <t xml:space="preserve">STRUKTURA CENE </t>
  </si>
  <si>
    <t>odvoz in deponiranje odpadkov</t>
  </si>
  <si>
    <t>zeleni kesoni</t>
  </si>
  <si>
    <t>posebni odpadki iz gospodinjstev</t>
  </si>
  <si>
    <t>nadomestilo občanom</t>
  </si>
  <si>
    <t>ekološki tolar - fiksni znesek</t>
  </si>
  <si>
    <t>SKUPAJ</t>
  </si>
  <si>
    <t>stara cena
brez DDV</t>
  </si>
  <si>
    <t>predlog cene
brez DDV</t>
  </si>
  <si>
    <t>stara cena
z DDV</t>
  </si>
  <si>
    <t>predlog cene
z DDV</t>
  </si>
  <si>
    <t>od 01.07.1999 - DDV</t>
  </si>
  <si>
    <t>8% 
DDV</t>
  </si>
  <si>
    <t>IN PADAVINSKIH VODA - KANALŠČINA - PO PREDPISANI METODOLOGIJI</t>
  </si>
  <si>
    <t>prihodki od prodaje storitev</t>
  </si>
  <si>
    <t>ostali prihodki</t>
  </si>
  <si>
    <t>prihodki konto 782-799</t>
  </si>
  <si>
    <t>odpisi obratnih sredstev</t>
  </si>
  <si>
    <t>rezervacije</t>
  </si>
  <si>
    <t>stroški plač</t>
  </si>
  <si>
    <t>stroški prispevkov na plače</t>
  </si>
  <si>
    <t>STROŠKI UPRAVE</t>
  </si>
  <si>
    <t>INTERNI STR. V OKVIRU CENT. GOS.</t>
  </si>
  <si>
    <t>OSTALI STROŠKI</t>
  </si>
  <si>
    <t>SKUPAJ ODHODKI</t>
  </si>
  <si>
    <t>REZULTAT</t>
  </si>
  <si>
    <t>AMORTIZACIJA INFRASTRUKTURE</t>
  </si>
  <si>
    <t>POKRITA AMORTIZACIJA INFRASTR.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</si>
</sst>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"/>
    <numFmt numFmtId="166" formatCode="0.00000"/>
    <numFmt numFmtId="167" formatCode="0.0000"/>
    <numFmt numFmtId="168" formatCode="#,##0.0"/>
    <numFmt numFmtId="169" formatCode="#,##0.0000"/>
    <numFmt numFmtId="170" formatCode="dd/mm/yyyy"/>
    <numFmt numFmtId="171" formatCode="#,##0.000"/>
    <numFmt numFmtId="172" formatCode="0.000000"/>
    <numFmt numFmtId="173" formatCode="dd/mm/\L\L\L"/>
    <numFmt numFmtId="174" formatCode="dd/mm/\L\L\L\L"/>
    <numFmt numFmtId="175" formatCode="0.0000000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70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14" fontId="1" fillId="0" borderId="1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0" fillId="0" borderId="0" xfId="0" applyBorder="1" applyAlignment="1">
      <alignment wrapText="1"/>
    </xf>
    <xf numFmtId="170" fontId="0" fillId="0" borderId="0" xfId="0" applyNumberFormat="1" applyBorder="1" applyAlignment="1">
      <alignment horizontal="right"/>
    </xf>
    <xf numFmtId="170" fontId="0" fillId="0" borderId="1" xfId="0" applyNumberFormat="1" applyBorder="1" applyAlignment="1">
      <alignment horizontal="right" wrapText="1"/>
    </xf>
    <xf numFmtId="170" fontId="0" fillId="0" borderId="1" xfId="0" applyNumberForma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2" fontId="10" fillId="0" borderId="1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70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wrapText="1"/>
    </xf>
    <xf numFmtId="168" fontId="1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8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167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7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0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4"/>
  <sheetViews>
    <sheetView tabSelected="1" workbookViewId="0" topLeftCell="A1">
      <selection activeCell="A116" sqref="A116"/>
    </sheetView>
  </sheetViews>
  <sheetFormatPr defaultColWidth="9.00390625" defaultRowHeight="12.75"/>
  <cols>
    <col min="1" max="1" width="24.00390625" style="0" customWidth="1"/>
    <col min="2" max="2" width="14.75390625" style="0" customWidth="1"/>
    <col min="3" max="3" width="10.125" style="0" customWidth="1"/>
    <col min="4" max="4" width="12.00390625" style="0" customWidth="1"/>
    <col min="5" max="5" width="9.875" style="0" customWidth="1"/>
    <col min="6" max="6" width="9.75390625" style="0" customWidth="1"/>
    <col min="8" max="8" width="7.875" style="0" customWidth="1"/>
    <col min="9" max="9" width="7.625" style="0" customWidth="1"/>
    <col min="10" max="10" width="7.375" style="0" customWidth="1"/>
  </cols>
  <sheetData>
    <row r="1" s="54" customFormat="1" ht="18">
      <c r="A1" s="53" t="s">
        <v>89</v>
      </c>
    </row>
    <row r="2" s="54" customFormat="1" ht="18">
      <c r="A2" s="53"/>
    </row>
    <row r="3" s="54" customFormat="1" ht="18">
      <c r="A3" s="53"/>
    </row>
    <row r="4" s="28" customFormat="1" ht="15">
      <c r="A4" s="29"/>
    </row>
    <row r="5" spans="1:3" s="54" customFormat="1" ht="18">
      <c r="A5" s="93" t="s">
        <v>52</v>
      </c>
      <c r="B5" s="94"/>
      <c r="C5" s="53"/>
    </row>
    <row r="6" spans="1:9" s="28" customFormat="1" ht="14.25">
      <c r="A6" s="4"/>
      <c r="B6" s="3"/>
      <c r="C6"/>
      <c r="D6"/>
      <c r="E6"/>
      <c r="F6"/>
      <c r="G6"/>
      <c r="H6"/>
      <c r="I6"/>
    </row>
    <row r="7" spans="1:9" s="28" customFormat="1" ht="14.25">
      <c r="A7" s="4" t="s">
        <v>93</v>
      </c>
      <c r="B7" s="3"/>
      <c r="C7"/>
      <c r="D7"/>
      <c r="E7"/>
      <c r="F7"/>
      <c r="G7"/>
      <c r="H7"/>
      <c r="I7"/>
    </row>
    <row r="8" spans="1:9" s="28" customFormat="1" ht="14.25">
      <c r="A8" s="4" t="s">
        <v>103</v>
      </c>
      <c r="B8" s="3"/>
      <c r="C8"/>
      <c r="D8"/>
      <c r="E8"/>
      <c r="F8"/>
      <c r="G8"/>
      <c r="H8"/>
      <c r="I8"/>
    </row>
    <row r="9" spans="1:9" s="28" customFormat="1" ht="14.25">
      <c r="A9" s="4" t="s">
        <v>105</v>
      </c>
      <c r="B9" s="3"/>
      <c r="C9"/>
      <c r="D9"/>
      <c r="E9"/>
      <c r="F9"/>
      <c r="G9"/>
      <c r="H9"/>
      <c r="I9"/>
    </row>
    <row r="10" spans="1:9" s="28" customFormat="1" ht="14.25">
      <c r="A10" s="4" t="s">
        <v>104</v>
      </c>
      <c r="B10" s="3"/>
      <c r="C10"/>
      <c r="D10"/>
      <c r="E10"/>
      <c r="F10"/>
      <c r="G10"/>
      <c r="H10"/>
      <c r="I10"/>
    </row>
    <row r="11" spans="1:9" s="28" customFormat="1" ht="14.25">
      <c r="A11" s="4" t="s">
        <v>543</v>
      </c>
      <c r="B11" s="3"/>
      <c r="C11"/>
      <c r="D11"/>
      <c r="E11"/>
      <c r="F11"/>
      <c r="G11"/>
      <c r="H11"/>
      <c r="I11"/>
    </row>
    <row r="12" spans="1:9" s="28" customFormat="1" ht="14.25">
      <c r="A12" s="4" t="s">
        <v>544</v>
      </c>
      <c r="B12" s="3"/>
      <c r="C12"/>
      <c r="D12"/>
      <c r="E12"/>
      <c r="F12"/>
      <c r="G12"/>
      <c r="H12"/>
      <c r="I12"/>
    </row>
    <row r="13" spans="1:9" s="28" customFormat="1" ht="14.25">
      <c r="A13" s="4" t="s">
        <v>545</v>
      </c>
      <c r="B13" s="3"/>
      <c r="C13"/>
      <c r="D13"/>
      <c r="E13"/>
      <c r="F13"/>
      <c r="G13"/>
      <c r="H13"/>
      <c r="I13"/>
    </row>
    <row r="14" spans="1:9" s="28" customFormat="1" ht="14.25">
      <c r="A14" s="4" t="s">
        <v>482</v>
      </c>
      <c r="B14" s="3"/>
      <c r="C14"/>
      <c r="D14"/>
      <c r="E14"/>
      <c r="F14"/>
      <c r="G14"/>
      <c r="H14"/>
      <c r="I14"/>
    </row>
    <row r="15" spans="1:9" s="28" customFormat="1" ht="14.25">
      <c r="A15" s="4" t="s">
        <v>412</v>
      </c>
      <c r="B15" s="3"/>
      <c r="C15"/>
      <c r="D15"/>
      <c r="E15"/>
      <c r="F15"/>
      <c r="G15"/>
      <c r="H15"/>
      <c r="I15"/>
    </row>
    <row r="16" spans="1:9" s="28" customFormat="1" ht="14.25">
      <c r="A16" s="4" t="s">
        <v>413</v>
      </c>
      <c r="B16" s="3"/>
      <c r="C16"/>
      <c r="D16"/>
      <c r="E16"/>
      <c r="F16"/>
      <c r="G16"/>
      <c r="H16"/>
      <c r="I16"/>
    </row>
    <row r="17" spans="1:9" s="28" customFormat="1" ht="14.25">
      <c r="A17" s="4" t="s">
        <v>414</v>
      </c>
      <c r="B17" s="3"/>
      <c r="C17"/>
      <c r="D17"/>
      <c r="E17"/>
      <c r="F17"/>
      <c r="G17"/>
      <c r="H17"/>
      <c r="I17"/>
    </row>
    <row r="18" spans="1:9" s="28" customFormat="1" ht="14.25">
      <c r="A18" s="4" t="s">
        <v>416</v>
      </c>
      <c r="B18" s="3"/>
      <c r="C18"/>
      <c r="D18"/>
      <c r="E18"/>
      <c r="F18"/>
      <c r="G18"/>
      <c r="H18"/>
      <c r="I18"/>
    </row>
    <row r="19" spans="1:9" s="28" customFormat="1" ht="14.25">
      <c r="A19" s="4" t="s">
        <v>415</v>
      </c>
      <c r="B19" s="3"/>
      <c r="C19"/>
      <c r="D19"/>
      <c r="E19"/>
      <c r="F19"/>
      <c r="G19"/>
      <c r="H19"/>
      <c r="I19"/>
    </row>
    <row r="20" spans="1:9" s="28" customFormat="1" ht="14.25">
      <c r="A20" s="4" t="s">
        <v>622</v>
      </c>
      <c r="B20" s="3"/>
      <c r="C20"/>
      <c r="D20"/>
      <c r="E20"/>
      <c r="F20"/>
      <c r="G20"/>
      <c r="H20"/>
      <c r="I20"/>
    </row>
    <row r="21" spans="1:9" s="28" customFormat="1" ht="14.25">
      <c r="A21" s="4" t="s">
        <v>624</v>
      </c>
      <c r="B21" s="3"/>
      <c r="C21"/>
      <c r="D21"/>
      <c r="E21"/>
      <c r="F21"/>
      <c r="G21"/>
      <c r="H21"/>
      <c r="I21"/>
    </row>
    <row r="22" spans="1:9" s="28" customFormat="1" ht="14.25">
      <c r="A22" s="4" t="s">
        <v>623</v>
      </c>
      <c r="B22" s="3"/>
      <c r="C22"/>
      <c r="D22"/>
      <c r="E22"/>
      <c r="F22"/>
      <c r="G22"/>
      <c r="H22"/>
      <c r="I22"/>
    </row>
    <row r="23" spans="1:9" s="28" customFormat="1" ht="14.25">
      <c r="A23" s="4" t="s">
        <v>625</v>
      </c>
      <c r="B23" s="3"/>
      <c r="C23"/>
      <c r="D23"/>
      <c r="E23"/>
      <c r="F23"/>
      <c r="G23"/>
      <c r="H23"/>
      <c r="I23"/>
    </row>
    <row r="24" spans="1:9" s="28" customFormat="1" ht="14.25">
      <c r="A24" s="4" t="s">
        <v>626</v>
      </c>
      <c r="B24" s="3"/>
      <c r="C24"/>
      <c r="D24"/>
      <c r="E24"/>
      <c r="F24"/>
      <c r="G24"/>
      <c r="H24"/>
      <c r="I24"/>
    </row>
    <row r="25" spans="1:9" s="28" customFormat="1" ht="14.25">
      <c r="A25" s="4" t="s">
        <v>627</v>
      </c>
      <c r="B25" s="3"/>
      <c r="C25"/>
      <c r="D25"/>
      <c r="E25"/>
      <c r="F25"/>
      <c r="G25"/>
      <c r="H25"/>
      <c r="I25"/>
    </row>
    <row r="26" spans="1:9" s="28" customFormat="1" ht="14.25">
      <c r="A26" s="4" t="s">
        <v>628</v>
      </c>
      <c r="B26" s="3"/>
      <c r="C26"/>
      <c r="D26"/>
      <c r="E26"/>
      <c r="F26"/>
      <c r="G26"/>
      <c r="H26"/>
      <c r="I26"/>
    </row>
    <row r="27" spans="1:9" s="28" customFormat="1" ht="14.25">
      <c r="A27" s="4"/>
      <c r="B27" s="3"/>
      <c r="C27"/>
      <c r="D27"/>
      <c r="E27"/>
      <c r="F27"/>
      <c r="G27"/>
      <c r="H27"/>
      <c r="I27"/>
    </row>
    <row r="28" spans="1:9" s="28" customFormat="1" ht="14.25">
      <c r="A28" s="4"/>
      <c r="B28" s="3"/>
      <c r="C28"/>
      <c r="D28"/>
      <c r="E28"/>
      <c r="F28"/>
      <c r="G28"/>
      <c r="H28"/>
      <c r="I28"/>
    </row>
    <row r="29" spans="1:9" s="28" customFormat="1" ht="14.25">
      <c r="A29" s="5" t="s">
        <v>467</v>
      </c>
      <c r="B29" s="5"/>
      <c r="C29" s="5"/>
      <c r="D29" s="5"/>
      <c r="E29"/>
      <c r="F29"/>
      <c r="G29"/>
      <c r="H29"/>
      <c r="I29"/>
    </row>
    <row r="30" spans="1:9" s="28" customFormat="1" ht="60">
      <c r="A30" s="6" t="s">
        <v>634</v>
      </c>
      <c r="B30" s="7" t="s">
        <v>486</v>
      </c>
      <c r="C30" s="7" t="s">
        <v>341</v>
      </c>
      <c r="D30" s="7" t="s">
        <v>488</v>
      </c>
      <c r="E30" s="2" t="s">
        <v>489</v>
      </c>
      <c r="F30" s="8" t="s">
        <v>487</v>
      </c>
      <c r="G30"/>
      <c r="H30"/>
      <c r="I30"/>
    </row>
    <row r="31" spans="1:9" s="28" customFormat="1" ht="14.25">
      <c r="A31" s="9" t="s">
        <v>471</v>
      </c>
      <c r="B31" s="193">
        <v>48.9392</v>
      </c>
      <c r="C31" s="10">
        <v>3.51</v>
      </c>
      <c r="D31" s="10">
        <v>58.18</v>
      </c>
      <c r="E31" s="19">
        <f>(C31+D31+B31)*19/100</f>
        <v>21.019548</v>
      </c>
      <c r="F31" s="11">
        <f>E31+D31+C31+B31</f>
        <v>131.648748</v>
      </c>
      <c r="G31"/>
      <c r="H31"/>
      <c r="I31"/>
    </row>
    <row r="32" spans="1:9" s="28" customFormat="1" ht="24">
      <c r="A32" s="80" t="s">
        <v>484</v>
      </c>
      <c r="B32" s="193">
        <v>48.9392</v>
      </c>
      <c r="C32" s="10">
        <v>3.51</v>
      </c>
      <c r="D32" s="10">
        <v>21.3</v>
      </c>
      <c r="E32" s="19">
        <f>(C32+D32+B32)*19/100</f>
        <v>14.012348</v>
      </c>
      <c r="F32" s="11">
        <f>E32+D32+C32+B32</f>
        <v>87.761548</v>
      </c>
      <c r="G32"/>
      <c r="H32"/>
      <c r="I32"/>
    </row>
    <row r="33" spans="1:9" s="28" customFormat="1" ht="14.25">
      <c r="A33" s="9" t="s">
        <v>483</v>
      </c>
      <c r="B33" s="193">
        <v>48.9392</v>
      </c>
      <c r="C33" s="10">
        <v>3.51</v>
      </c>
      <c r="D33" s="10">
        <v>18.22</v>
      </c>
      <c r="E33" s="19">
        <f>(C33+D33+B33)*19/100</f>
        <v>13.427147999999997</v>
      </c>
      <c r="F33" s="11">
        <f>E33+D33+C33+B33</f>
        <v>84.09634799999999</v>
      </c>
      <c r="G33"/>
      <c r="H33"/>
      <c r="I33"/>
    </row>
    <row r="34" spans="1:9" s="28" customFormat="1" ht="14.25">
      <c r="A34" s="9" t="s">
        <v>458</v>
      </c>
      <c r="B34" s="193"/>
      <c r="C34" s="10"/>
      <c r="D34" s="10"/>
      <c r="E34" s="19"/>
      <c r="F34" s="11"/>
      <c r="G34"/>
      <c r="H34"/>
      <c r="I34"/>
    </row>
    <row r="35" spans="1:9" s="28" customFormat="1" ht="14.25">
      <c r="A35" s="17"/>
      <c r="B35" s="211"/>
      <c r="C35" s="18"/>
      <c r="D35" s="18"/>
      <c r="E35" s="27"/>
      <c r="F35" s="14"/>
      <c r="G35"/>
      <c r="H35"/>
      <c r="I35"/>
    </row>
    <row r="36" spans="1:9" s="28" customFormat="1" ht="14.25">
      <c r="A36" s="17" t="s">
        <v>459</v>
      </c>
      <c r="B36" s="211"/>
      <c r="C36" s="212"/>
      <c r="D36" s="27"/>
      <c r="E36" s="14"/>
      <c r="F36"/>
      <c r="G36"/>
      <c r="H36"/>
      <c r="I36"/>
    </row>
    <row r="37" spans="1:9" s="28" customFormat="1" ht="14.25">
      <c r="A37" s="17"/>
      <c r="B37" s="211"/>
      <c r="C37" s="212"/>
      <c r="D37" s="27"/>
      <c r="E37" s="14"/>
      <c r="F37"/>
      <c r="G37"/>
      <c r="H37"/>
      <c r="I37"/>
    </row>
    <row r="38" spans="1:9" s="28" customFormat="1" ht="14.25">
      <c r="A38" s="17"/>
      <c r="B38" s="30"/>
      <c r="C38" s="18"/>
      <c r="D38" s="14"/>
      <c r="E38"/>
      <c r="F38"/>
      <c r="G38"/>
      <c r="H38"/>
      <c r="I38"/>
    </row>
    <row r="39" spans="1:9" s="28" customFormat="1" ht="14.25">
      <c r="A39" s="123" t="s">
        <v>166</v>
      </c>
      <c r="B39" s="124"/>
      <c r="C39" s="22"/>
      <c r="D39" s="25"/>
      <c r="E39" s="25"/>
      <c r="F39" s="21"/>
      <c r="G39"/>
      <c r="H39"/>
      <c r="I39"/>
    </row>
    <row r="40" spans="1:9" s="28" customFormat="1" ht="25.5">
      <c r="A40" s="125" t="s">
        <v>634</v>
      </c>
      <c r="B40" s="115" t="s">
        <v>167</v>
      </c>
      <c r="C40" s="48" t="s">
        <v>485</v>
      </c>
      <c r="D40" s="116" t="s">
        <v>641</v>
      </c>
      <c r="E40" s="44"/>
      <c r="F40" s="44"/>
      <c r="G40"/>
      <c r="H40"/>
      <c r="I40"/>
    </row>
    <row r="41" spans="1:9" s="28" customFormat="1" ht="14.25">
      <c r="A41" s="9" t="s">
        <v>471</v>
      </c>
      <c r="B41" s="38">
        <v>58.18</v>
      </c>
      <c r="C41" s="20">
        <v>63.0089</v>
      </c>
      <c r="D41" s="51">
        <f>C41*100/B41</f>
        <v>108.29993124785149</v>
      </c>
      <c r="E41" s="44"/>
      <c r="F41"/>
      <c r="G41"/>
      <c r="H41"/>
      <c r="I41"/>
    </row>
    <row r="42" spans="1:9" s="28" customFormat="1" ht="24">
      <c r="A42" s="80" t="s">
        <v>484</v>
      </c>
      <c r="B42" s="38">
        <v>21.3</v>
      </c>
      <c r="C42" s="20">
        <v>23.0679</v>
      </c>
      <c r="D42" s="51">
        <f>C42*100/B42</f>
        <v>108.3</v>
      </c>
      <c r="E42" s="44"/>
      <c r="F42"/>
      <c r="G42"/>
      <c r="H42"/>
      <c r="I42"/>
    </row>
    <row r="43" spans="1:9" s="28" customFormat="1" ht="14.25">
      <c r="A43" s="9" t="s">
        <v>483</v>
      </c>
      <c r="B43" s="38">
        <v>18.22</v>
      </c>
      <c r="C43" s="20">
        <v>19.7323</v>
      </c>
      <c r="D43" s="51">
        <f>C43*100/B43</f>
        <v>108.30021953896816</v>
      </c>
      <c r="E43" s="44"/>
      <c r="F43"/>
      <c r="G43"/>
      <c r="H43"/>
      <c r="I43"/>
    </row>
    <row r="44" spans="1:9" s="28" customFormat="1" ht="14.25">
      <c r="A44" s="17"/>
      <c r="B44" s="34"/>
      <c r="C44" s="25"/>
      <c r="D44" s="102"/>
      <c r="E44" s="44"/>
      <c r="F44"/>
      <c r="G44"/>
      <c r="H44"/>
      <c r="I44"/>
    </row>
    <row r="45" spans="1:9" s="28" customFormat="1" ht="14.25">
      <c r="A45" s="17"/>
      <c r="B45" s="34"/>
      <c r="C45" s="25"/>
      <c r="D45" s="102"/>
      <c r="E45" s="44"/>
      <c r="F45"/>
      <c r="G45"/>
      <c r="H45"/>
      <c r="I45"/>
    </row>
    <row r="46" spans="1:9" s="28" customFormat="1" ht="14.25">
      <c r="A46" s="17"/>
      <c r="B46" s="34"/>
      <c r="C46" s="25"/>
      <c r="D46" s="102"/>
      <c r="E46" s="44"/>
      <c r="F46"/>
      <c r="G46"/>
      <c r="H46"/>
      <c r="I46"/>
    </row>
    <row r="47" spans="1:9" s="28" customFormat="1" ht="14.25">
      <c r="A47" s="17"/>
      <c r="B47" s="30"/>
      <c r="C47" s="18"/>
      <c r="D47" s="14"/>
      <c r="E47"/>
      <c r="F47"/>
      <c r="G47"/>
      <c r="H47"/>
      <c r="I47"/>
    </row>
    <row r="48" spans="1:9" s="28" customFormat="1" ht="14.25">
      <c r="A48" s="5" t="s">
        <v>274</v>
      </c>
      <c r="B48" s="5"/>
      <c r="C48" s="5"/>
      <c r="D48" s="5"/>
      <c r="E48"/>
      <c r="F48"/>
      <c r="G48"/>
      <c r="H48"/>
      <c r="I48"/>
    </row>
    <row r="49" spans="1:9" s="28" customFormat="1" ht="60">
      <c r="A49" s="6" t="s">
        <v>634</v>
      </c>
      <c r="B49" s="7" t="s">
        <v>486</v>
      </c>
      <c r="C49" s="7" t="s">
        <v>341</v>
      </c>
      <c r="D49" s="7" t="s">
        <v>488</v>
      </c>
      <c r="E49" s="2" t="s">
        <v>489</v>
      </c>
      <c r="F49" s="8" t="s">
        <v>487</v>
      </c>
      <c r="G49" s="49" t="s">
        <v>641</v>
      </c>
      <c r="H49"/>
      <c r="I49"/>
    </row>
    <row r="50" spans="1:9" s="28" customFormat="1" ht="14.25">
      <c r="A50" s="9" t="s">
        <v>471</v>
      </c>
      <c r="B50" s="193">
        <v>48.9392</v>
      </c>
      <c r="C50" s="10">
        <v>3.51</v>
      </c>
      <c r="D50" s="10">
        <v>63.01</v>
      </c>
      <c r="E50" s="19">
        <f>(C50+D50+B50)*19/100</f>
        <v>21.937248</v>
      </c>
      <c r="F50" s="11">
        <f>E50+D50+C50+B50</f>
        <v>137.39644800000002</v>
      </c>
      <c r="G50" s="218">
        <f>F50*100/F31</f>
        <v>104.36593593734747</v>
      </c>
      <c r="H50"/>
      <c r="I50"/>
    </row>
    <row r="51" spans="1:9" s="28" customFormat="1" ht="24">
      <c r="A51" s="80" t="s">
        <v>484</v>
      </c>
      <c r="B51" s="193">
        <v>48.9392</v>
      </c>
      <c r="C51" s="10">
        <v>3.51</v>
      </c>
      <c r="D51" s="10">
        <v>23.01</v>
      </c>
      <c r="E51" s="19">
        <f>(C51+D51+B51)*19/100</f>
        <v>14.337248000000002</v>
      </c>
      <c r="F51" s="11">
        <f>E51+D51+C51+B51</f>
        <v>89.796448</v>
      </c>
      <c r="G51" s="218">
        <f>F51*100/F32</f>
        <v>102.31866921946272</v>
      </c>
      <c r="H51"/>
      <c r="I51"/>
    </row>
    <row r="52" spans="1:9" s="28" customFormat="1" ht="14.25">
      <c r="A52" s="9" t="s">
        <v>483</v>
      </c>
      <c r="B52" s="193">
        <v>48.9392</v>
      </c>
      <c r="C52" s="10">
        <v>3.51</v>
      </c>
      <c r="D52" s="10">
        <v>19.73</v>
      </c>
      <c r="E52" s="19">
        <f>(C52+D52+B52)*19/100</f>
        <v>13.714048000000002</v>
      </c>
      <c r="F52" s="11">
        <f>E52+D52+C52+B52</f>
        <v>85.893248</v>
      </c>
      <c r="G52" s="218">
        <f>F52*100/F33</f>
        <v>102.13671585358261</v>
      </c>
      <c r="H52"/>
      <c r="I52"/>
    </row>
    <row r="53" spans="1:9" s="28" customFormat="1" ht="14.25">
      <c r="A53" s="9" t="s">
        <v>458</v>
      </c>
      <c r="B53" s="193"/>
      <c r="C53" s="10"/>
      <c r="D53" s="10"/>
      <c r="E53" s="19"/>
      <c r="F53" s="11"/>
      <c r="G53" s="49"/>
      <c r="H53"/>
      <c r="I53"/>
    </row>
    <row r="54" spans="1:9" s="28" customFormat="1" ht="14.25">
      <c r="A54" s="17"/>
      <c r="B54" s="30"/>
      <c r="C54" s="18"/>
      <c r="D54" s="14"/>
      <c r="E54"/>
      <c r="F54"/>
      <c r="G54"/>
      <c r="H54"/>
      <c r="I54"/>
    </row>
    <row r="55" spans="1:9" s="28" customFormat="1" ht="14.25">
      <c r="A55" s="4" t="s">
        <v>492</v>
      </c>
      <c r="B55" s="22"/>
      <c r="C55" s="22"/>
      <c r="D55" s="21" t="s">
        <v>493</v>
      </c>
      <c r="E55"/>
      <c r="F55"/>
      <c r="G55"/>
      <c r="H55"/>
      <c r="I55"/>
    </row>
    <row r="56" spans="1:9" s="28" customFormat="1" ht="14.25">
      <c r="A56" s="4" t="s">
        <v>491</v>
      </c>
      <c r="B56" s="22"/>
      <c r="C56" s="22"/>
      <c r="D56" s="21" t="s">
        <v>491</v>
      </c>
      <c r="E56"/>
      <c r="F56"/>
      <c r="G56"/>
      <c r="H56"/>
      <c r="I56"/>
    </row>
    <row r="57" spans="1:9" s="85" customFormat="1" ht="25.5">
      <c r="A57" s="43" t="s">
        <v>55</v>
      </c>
      <c r="B57" s="68" t="s">
        <v>490</v>
      </c>
      <c r="C57"/>
      <c r="D57" s="23" t="s">
        <v>448</v>
      </c>
      <c r="E57" s="47" t="s">
        <v>270</v>
      </c>
      <c r="F57" s="43" t="s">
        <v>494</v>
      </c>
      <c r="G57" s="43" t="s">
        <v>495</v>
      </c>
      <c r="H57" s="43" t="s">
        <v>496</v>
      </c>
      <c r="I57" s="41"/>
    </row>
    <row r="58" spans="1:9" s="28" customFormat="1" ht="14.25">
      <c r="A58" s="88">
        <v>36526</v>
      </c>
      <c r="B58" s="89">
        <v>27.8866</v>
      </c>
      <c r="C58"/>
      <c r="D58" s="88">
        <v>36526</v>
      </c>
      <c r="E58" s="1">
        <v>130.55</v>
      </c>
      <c r="F58" s="1">
        <v>98.19</v>
      </c>
      <c r="G58" s="1">
        <v>57.33</v>
      </c>
      <c r="H58" s="1">
        <v>53.92</v>
      </c>
      <c r="I58"/>
    </row>
    <row r="59" spans="1:9" s="28" customFormat="1" ht="14.25">
      <c r="A59" s="88">
        <v>36533</v>
      </c>
      <c r="B59" s="89">
        <v>30.5073</v>
      </c>
      <c r="C59"/>
      <c r="D59" s="88">
        <v>36557</v>
      </c>
      <c r="E59" s="1">
        <v>140.21</v>
      </c>
      <c r="F59" s="1">
        <v>105.46</v>
      </c>
      <c r="G59" s="1">
        <v>61.57</v>
      </c>
      <c r="H59" s="1">
        <v>57.91</v>
      </c>
      <c r="I59"/>
    </row>
    <row r="60" spans="1:9" s="28" customFormat="1" ht="14.25">
      <c r="A60" s="88">
        <v>36582</v>
      </c>
      <c r="B60" s="89">
        <v>32.7024</v>
      </c>
      <c r="C60"/>
      <c r="D60" s="88">
        <v>36582</v>
      </c>
      <c r="E60" s="1">
        <v>142.82</v>
      </c>
      <c r="F60" s="1">
        <v>108.08</v>
      </c>
      <c r="G60" s="1">
        <v>64.19</v>
      </c>
      <c r="H60" s="1">
        <v>60.52</v>
      </c>
      <c r="I60"/>
    </row>
    <row r="61" spans="1:9" s="28" customFormat="1" ht="14.25">
      <c r="A61" s="88">
        <v>36666</v>
      </c>
      <c r="B61" s="89">
        <v>33.6879</v>
      </c>
      <c r="C61"/>
      <c r="D61" s="88">
        <v>36678</v>
      </c>
      <c r="E61" s="1">
        <v>144.05</v>
      </c>
      <c r="F61" s="1">
        <v>109.25</v>
      </c>
      <c r="G61" s="1">
        <v>65.37</v>
      </c>
      <c r="H61" s="19">
        <v>61.7</v>
      </c>
      <c r="I61"/>
    </row>
    <row r="62" spans="1:9" s="28" customFormat="1" ht="14.25">
      <c r="A62" s="88">
        <v>36694</v>
      </c>
      <c r="B62" s="89">
        <v>35.3686</v>
      </c>
      <c r="C62"/>
      <c r="D62" s="88">
        <v>36696</v>
      </c>
      <c r="E62" s="1">
        <v>146.05</v>
      </c>
      <c r="F62" s="1">
        <v>111.25</v>
      </c>
      <c r="G62" s="1">
        <v>67.37</v>
      </c>
      <c r="H62" s="19">
        <v>63.7</v>
      </c>
      <c r="I62"/>
    </row>
    <row r="63" spans="1:9" s="28" customFormat="1" ht="14.25">
      <c r="A63" s="88">
        <v>36722</v>
      </c>
      <c r="B63" s="89">
        <v>37.9091</v>
      </c>
      <c r="C63"/>
      <c r="D63" s="88">
        <v>36722</v>
      </c>
      <c r="E63" s="1">
        <v>149.07</v>
      </c>
      <c r="F63" s="1">
        <v>114.28</v>
      </c>
      <c r="G63" s="1">
        <v>70.39</v>
      </c>
      <c r="H63" s="1">
        <v>66.72</v>
      </c>
      <c r="I63"/>
    </row>
    <row r="64" spans="1:9" s="28" customFormat="1" ht="14.25">
      <c r="A64" s="88">
        <v>36785</v>
      </c>
      <c r="B64" s="89">
        <v>40.5638</v>
      </c>
      <c r="C64"/>
      <c r="D64" s="88">
        <v>36785</v>
      </c>
      <c r="E64" s="1">
        <v>152.22</v>
      </c>
      <c r="F64" s="1">
        <v>117.43</v>
      </c>
      <c r="G64" s="1">
        <v>73.54</v>
      </c>
      <c r="H64" s="1">
        <v>69.88</v>
      </c>
      <c r="I64"/>
    </row>
    <row r="65" spans="1:9" s="28" customFormat="1" ht="14.25">
      <c r="A65" s="88">
        <v>36820</v>
      </c>
      <c r="B65" s="89">
        <v>44.2142</v>
      </c>
      <c r="C65"/>
      <c r="D65" s="88">
        <v>36820</v>
      </c>
      <c r="E65" s="1">
        <v>156.57</v>
      </c>
      <c r="F65" s="1">
        <v>121.77</v>
      </c>
      <c r="G65" s="1">
        <v>77.89</v>
      </c>
      <c r="H65" s="1">
        <v>74.22</v>
      </c>
      <c r="I65"/>
    </row>
    <row r="66" spans="1:9" s="28" customFormat="1" ht="14.25">
      <c r="A66" s="88">
        <v>36831</v>
      </c>
      <c r="B66" s="89">
        <v>45.9961</v>
      </c>
      <c r="C66"/>
      <c r="D66" s="88">
        <v>36831</v>
      </c>
      <c r="E66" s="1">
        <v>158.69</v>
      </c>
      <c r="F66" s="1">
        <v>123.89</v>
      </c>
      <c r="G66" s="19">
        <v>80</v>
      </c>
      <c r="H66" s="1">
        <v>76.34</v>
      </c>
      <c r="I66"/>
    </row>
    <row r="67" spans="1:9" s="28" customFormat="1" ht="14.25">
      <c r="A67" s="90">
        <v>36892</v>
      </c>
      <c r="B67" s="89">
        <v>52.4492</v>
      </c>
      <c r="C67"/>
      <c r="D67" s="88">
        <v>36892</v>
      </c>
      <c r="E67" s="1">
        <v>131.65</v>
      </c>
      <c r="F67" s="1">
        <v>131.65</v>
      </c>
      <c r="G67" s="1">
        <v>87.76</v>
      </c>
      <c r="H67" s="19">
        <v>84.1</v>
      </c>
      <c r="I67"/>
    </row>
    <row r="68" spans="1:9" s="29" customFormat="1" ht="15">
      <c r="A68" s="123" t="s">
        <v>451</v>
      </c>
      <c r="B68" s="124"/>
      <c r="C68" s="22"/>
      <c r="D68" s="25"/>
      <c r="E68" s="25"/>
      <c r="F68" s="21"/>
      <c r="G68" s="21"/>
      <c r="H68" s="21"/>
      <c r="I68" s="21"/>
    </row>
    <row r="69" spans="1:9" s="29" customFormat="1" ht="15">
      <c r="A69" s="205" t="s">
        <v>350</v>
      </c>
      <c r="B69" s="124"/>
      <c r="C69" s="22"/>
      <c r="D69" s="25"/>
      <c r="E69" s="25"/>
      <c r="F69" s="21"/>
      <c r="G69" s="21"/>
      <c r="H69" s="21"/>
      <c r="I69" s="21"/>
    </row>
    <row r="70" spans="1:9" s="29" customFormat="1" ht="15">
      <c r="A70" s="123"/>
      <c r="B70" s="124"/>
      <c r="C70" s="22"/>
      <c r="D70" s="25"/>
      <c r="E70" s="25"/>
      <c r="F70" s="21"/>
      <c r="G70" s="21"/>
      <c r="H70" s="21"/>
      <c r="I70" s="21"/>
    </row>
    <row r="71" spans="1:9" s="28" customFormat="1" ht="14.25">
      <c r="A71" s="5" t="s">
        <v>234</v>
      </c>
      <c r="B71" s="5"/>
      <c r="C71" s="5"/>
      <c r="D71" s="5"/>
      <c r="E71" s="102"/>
      <c r="F71"/>
      <c r="G71"/>
      <c r="H71"/>
      <c r="I71"/>
    </row>
    <row r="72" spans="1:9" s="28" customFormat="1" ht="24">
      <c r="A72" s="147" t="s">
        <v>634</v>
      </c>
      <c r="B72" s="8" t="s">
        <v>469</v>
      </c>
      <c r="C72" s="8" t="s">
        <v>275</v>
      </c>
      <c r="D72" s="8" t="s">
        <v>249</v>
      </c>
      <c r="E72" s="213" t="s">
        <v>397</v>
      </c>
      <c r="F72" s="8" t="s">
        <v>682</v>
      </c>
      <c r="G72" s="153" t="s">
        <v>681</v>
      </c>
      <c r="H72"/>
      <c r="I72"/>
    </row>
    <row r="73" spans="1:9" s="28" customFormat="1" ht="14.25">
      <c r="A73" s="9" t="s">
        <v>471</v>
      </c>
      <c r="B73" s="10">
        <v>131.65</v>
      </c>
      <c r="C73" s="10">
        <v>137.4</v>
      </c>
      <c r="D73" s="10">
        <v>121.8</v>
      </c>
      <c r="E73" s="10">
        <v>99.41</v>
      </c>
      <c r="F73" s="10">
        <v>131.1023</v>
      </c>
      <c r="G73" s="10">
        <v>157.2228</v>
      </c>
      <c r="H73"/>
      <c r="I73"/>
    </row>
    <row r="74" spans="1:9" s="28" customFormat="1" ht="14.25">
      <c r="A74" s="9" t="s">
        <v>472</v>
      </c>
      <c r="B74" s="10">
        <v>87.76</v>
      </c>
      <c r="C74" s="10">
        <v>89.87</v>
      </c>
      <c r="D74" s="10">
        <v>90.95</v>
      </c>
      <c r="E74" s="10">
        <v>99.17</v>
      </c>
      <c r="F74" s="10">
        <v>131.1023</v>
      </c>
      <c r="G74" s="10">
        <v>110.7176</v>
      </c>
      <c r="H74"/>
      <c r="I74"/>
    </row>
    <row r="75" spans="1:9" s="28" customFormat="1" ht="14.25">
      <c r="A75" s="9" t="s">
        <v>243</v>
      </c>
      <c r="B75" s="10">
        <v>87.76</v>
      </c>
      <c r="C75" s="10">
        <v>89.87</v>
      </c>
      <c r="D75" s="10">
        <v>90.95</v>
      </c>
      <c r="E75" s="10">
        <v>82.37</v>
      </c>
      <c r="F75" s="10">
        <v>85.7871</v>
      </c>
      <c r="G75" s="10">
        <v>94.3908</v>
      </c>
      <c r="H75"/>
      <c r="I75"/>
    </row>
    <row r="76" spans="1:9" s="28" customFormat="1" ht="14.25">
      <c r="A76" s="9" t="s">
        <v>244</v>
      </c>
      <c r="B76" s="10">
        <v>87.76</v>
      </c>
      <c r="C76" s="10">
        <v>89.87</v>
      </c>
      <c r="D76" s="10">
        <v>90.95</v>
      </c>
      <c r="E76" s="10">
        <v>78.64</v>
      </c>
      <c r="F76" s="10">
        <v>85.7871</v>
      </c>
      <c r="G76" s="10">
        <v>90.7494</v>
      </c>
      <c r="H76"/>
      <c r="I76"/>
    </row>
    <row r="77" spans="1:9" s="28" customFormat="1" ht="14.25">
      <c r="A77" s="9" t="s">
        <v>245</v>
      </c>
      <c r="B77" s="10">
        <v>87.76</v>
      </c>
      <c r="C77" s="10">
        <v>89.87</v>
      </c>
      <c r="D77" s="10">
        <v>90.95</v>
      </c>
      <c r="E77" s="10">
        <v>76.76</v>
      </c>
      <c r="F77" s="10">
        <v>85.7871</v>
      </c>
      <c r="G77" s="10">
        <v>88.9287</v>
      </c>
      <c r="H77"/>
      <c r="I77"/>
    </row>
    <row r="78" spans="1:9" s="28" customFormat="1" ht="14.25">
      <c r="A78" s="9" t="s">
        <v>246</v>
      </c>
      <c r="B78" s="10">
        <v>87.76</v>
      </c>
      <c r="C78" s="10">
        <v>89.87</v>
      </c>
      <c r="D78" s="10">
        <v>90.95</v>
      </c>
      <c r="E78" s="10">
        <v>75.62</v>
      </c>
      <c r="F78" s="10">
        <v>85.7871</v>
      </c>
      <c r="G78" s="10">
        <v>87.8339</v>
      </c>
      <c r="H78"/>
      <c r="I78"/>
    </row>
    <row r="79" spans="1:9" s="28" customFormat="1" ht="60" customHeight="1">
      <c r="A79" s="9" t="s">
        <v>247</v>
      </c>
      <c r="B79" s="10">
        <v>87.76</v>
      </c>
      <c r="C79" s="10">
        <v>89.87</v>
      </c>
      <c r="D79" s="10">
        <v>90.95</v>
      </c>
      <c r="E79" s="148" t="s">
        <v>251</v>
      </c>
      <c r="F79" s="10">
        <v>85.0374</v>
      </c>
      <c r="G79" s="148" t="s">
        <v>351</v>
      </c>
      <c r="H79"/>
      <c r="I79"/>
    </row>
    <row r="80" spans="1:9" s="28" customFormat="1" ht="60.75" customHeight="1">
      <c r="A80" s="9" t="s">
        <v>248</v>
      </c>
      <c r="B80" s="10">
        <v>87.76</v>
      </c>
      <c r="C80" s="10">
        <v>89.87</v>
      </c>
      <c r="D80" s="10">
        <v>90.95</v>
      </c>
      <c r="E80" s="148" t="s">
        <v>251</v>
      </c>
      <c r="F80" s="10">
        <v>83.5142</v>
      </c>
      <c r="G80" s="148" t="s">
        <v>351</v>
      </c>
      <c r="H80"/>
      <c r="I80"/>
    </row>
    <row r="81" spans="1:9" s="28" customFormat="1" ht="60" customHeight="1">
      <c r="A81" s="9" t="s">
        <v>470</v>
      </c>
      <c r="B81" s="10">
        <v>84.1</v>
      </c>
      <c r="C81" s="10">
        <v>85.89</v>
      </c>
      <c r="D81" s="10">
        <v>88.41</v>
      </c>
      <c r="E81" s="148" t="s">
        <v>251</v>
      </c>
      <c r="F81" s="10" t="s">
        <v>250</v>
      </c>
      <c r="G81" s="148" t="s">
        <v>352</v>
      </c>
      <c r="H81"/>
      <c r="I81"/>
    </row>
    <row r="82" spans="1:9" s="28" customFormat="1" ht="14.25">
      <c r="A82" s="17" t="s">
        <v>398</v>
      </c>
      <c r="B82" s="18"/>
      <c r="C82" s="18"/>
      <c r="D82" s="18"/>
      <c r="E82" s="177"/>
      <c r="F82" s="18"/>
      <c r="G82" s="177"/>
      <c r="H82"/>
      <c r="I82"/>
    </row>
    <row r="83" spans="1:9" s="28" customFormat="1" ht="14.25">
      <c r="A83" s="17" t="s">
        <v>399</v>
      </c>
      <c r="B83" s="18"/>
      <c r="C83" s="18"/>
      <c r="D83" s="18"/>
      <c r="E83" s="177"/>
      <c r="F83" s="18"/>
      <c r="G83" s="177"/>
      <c r="H83"/>
      <c r="I83"/>
    </row>
    <row r="84" spans="1:9" s="28" customFormat="1" ht="14.25">
      <c r="A84" s="17"/>
      <c r="B84" s="18"/>
      <c r="C84" s="18"/>
      <c r="D84" s="18"/>
      <c r="E84" s="177"/>
      <c r="F84" s="18"/>
      <c r="G84" s="177"/>
      <c r="H84"/>
      <c r="I84"/>
    </row>
    <row r="85" spans="1:9" s="28" customFormat="1" ht="15.75" customHeight="1">
      <c r="A85" s="17"/>
      <c r="B85" s="18"/>
      <c r="C85"/>
      <c r="D85"/>
      <c r="E85"/>
      <c r="F85"/>
      <c r="G85"/>
      <c r="H85"/>
      <c r="I85"/>
    </row>
    <row r="86" spans="1:9" s="28" customFormat="1" ht="14.25">
      <c r="A86" s="4" t="s">
        <v>90</v>
      </c>
      <c r="B86" s="34"/>
      <c r="C86" s="34"/>
      <c r="D86"/>
      <c r="E86"/>
      <c r="F86"/>
      <c r="G86"/>
      <c r="H86"/>
      <c r="I86"/>
    </row>
    <row r="87" spans="1:9" s="28" customFormat="1" ht="41.25" customHeight="1">
      <c r="A87" s="32" t="s">
        <v>22</v>
      </c>
      <c r="B87" s="81" t="s">
        <v>194</v>
      </c>
      <c r="C87" s="81">
        <v>1999</v>
      </c>
      <c r="D87" s="82" t="s">
        <v>633</v>
      </c>
      <c r="E87"/>
      <c r="F87"/>
      <c r="G87"/>
      <c r="H87"/>
      <c r="I87"/>
    </row>
    <row r="88" spans="1:9" s="28" customFormat="1" ht="14.25">
      <c r="A88" s="16" t="s">
        <v>452</v>
      </c>
      <c r="B88" s="66">
        <v>34867923</v>
      </c>
      <c r="C88" s="66">
        <v>39806041</v>
      </c>
      <c r="D88" s="66">
        <v>35932867</v>
      </c>
      <c r="E88"/>
      <c r="F88"/>
      <c r="G88"/>
      <c r="H88"/>
      <c r="I88"/>
    </row>
    <row r="89" spans="1:9" s="28" customFormat="1" ht="14.25">
      <c r="A89" s="32" t="s">
        <v>660</v>
      </c>
      <c r="B89" s="66">
        <v>1394314</v>
      </c>
      <c r="C89" s="66">
        <v>1559530</v>
      </c>
      <c r="D89" s="66">
        <v>1919000</v>
      </c>
      <c r="E89"/>
      <c r="F89"/>
      <c r="G89"/>
      <c r="H89"/>
      <c r="I89"/>
    </row>
    <row r="90" spans="1:9" s="28" customFormat="1" ht="25.5">
      <c r="A90" s="72" t="s">
        <v>336</v>
      </c>
      <c r="B90" s="66">
        <v>0</v>
      </c>
      <c r="C90" s="66">
        <v>0</v>
      </c>
      <c r="D90" s="66">
        <v>77945</v>
      </c>
      <c r="E90"/>
      <c r="F90"/>
      <c r="G90"/>
      <c r="H90"/>
      <c r="I90"/>
    </row>
    <row r="91" spans="1:9" s="28" customFormat="1" ht="14.25">
      <c r="A91" s="32" t="s">
        <v>34</v>
      </c>
      <c r="B91" s="66">
        <v>1010</v>
      </c>
      <c r="C91" s="66">
        <v>76489</v>
      </c>
      <c r="D91" s="66">
        <v>88000</v>
      </c>
      <c r="E91"/>
      <c r="F91"/>
      <c r="G91"/>
      <c r="H91"/>
      <c r="I91"/>
    </row>
    <row r="92" spans="1:9" s="28" customFormat="1" ht="14.25">
      <c r="A92" s="32" t="s">
        <v>661</v>
      </c>
      <c r="B92" s="66">
        <v>890445</v>
      </c>
      <c r="C92" s="66">
        <v>931040</v>
      </c>
      <c r="D92" s="66">
        <v>1383500</v>
      </c>
      <c r="E92"/>
      <c r="F92"/>
      <c r="G92"/>
      <c r="H92"/>
      <c r="I92"/>
    </row>
    <row r="93" spans="1:9" s="28" customFormat="1" ht="14.25">
      <c r="A93" s="32" t="s">
        <v>662</v>
      </c>
      <c r="B93" s="66">
        <v>89038</v>
      </c>
      <c r="C93" s="66">
        <v>113241</v>
      </c>
      <c r="D93" s="66">
        <v>160000</v>
      </c>
      <c r="E93"/>
      <c r="F93"/>
      <c r="G93"/>
      <c r="H93"/>
      <c r="I93"/>
    </row>
    <row r="94" spans="1:9" s="28" customFormat="1" ht="25.5">
      <c r="A94" s="72" t="s">
        <v>35</v>
      </c>
      <c r="B94" s="66">
        <v>119518</v>
      </c>
      <c r="C94" s="66">
        <v>159029</v>
      </c>
      <c r="D94" s="66">
        <v>165000</v>
      </c>
      <c r="E94"/>
      <c r="F94"/>
      <c r="G94"/>
      <c r="H94"/>
      <c r="I94"/>
    </row>
    <row r="95" spans="1:9" s="28" customFormat="1" ht="14.25">
      <c r="A95" s="32" t="s">
        <v>663</v>
      </c>
      <c r="B95" s="66">
        <v>132840</v>
      </c>
      <c r="C95" s="66">
        <v>153777</v>
      </c>
      <c r="D95" s="66">
        <v>169500</v>
      </c>
      <c r="E95"/>
      <c r="F95"/>
      <c r="G95"/>
      <c r="H95"/>
      <c r="I95"/>
    </row>
    <row r="96" spans="1:9" s="28" customFormat="1" ht="14.25">
      <c r="A96" s="32" t="s">
        <v>497</v>
      </c>
      <c r="B96" s="66">
        <v>98395</v>
      </c>
      <c r="C96" s="66">
        <v>107279</v>
      </c>
      <c r="D96" s="66">
        <v>119500</v>
      </c>
      <c r="E96"/>
      <c r="F96"/>
      <c r="G96"/>
      <c r="H96"/>
      <c r="I96"/>
    </row>
    <row r="97" spans="1:9" s="28" customFormat="1" ht="25.5">
      <c r="A97" s="72" t="s">
        <v>498</v>
      </c>
      <c r="B97" s="66">
        <v>20830</v>
      </c>
      <c r="C97" s="66">
        <v>24645</v>
      </c>
      <c r="D97" s="66">
        <v>28000</v>
      </c>
      <c r="E97"/>
      <c r="F97"/>
      <c r="G97"/>
      <c r="H97"/>
      <c r="I97"/>
    </row>
    <row r="98" spans="1:9" s="28" customFormat="1" ht="14.25">
      <c r="A98" s="32" t="s">
        <v>499</v>
      </c>
      <c r="B98" s="66">
        <v>13615</v>
      </c>
      <c r="C98" s="66">
        <v>21853</v>
      </c>
      <c r="D98" s="66">
        <v>22000</v>
      </c>
      <c r="E98"/>
      <c r="F98"/>
      <c r="G98"/>
      <c r="H98"/>
      <c r="I98"/>
    </row>
    <row r="99" spans="1:9" s="28" customFormat="1" ht="14.25">
      <c r="A99" s="32" t="s">
        <v>657</v>
      </c>
      <c r="B99" s="66">
        <v>126644</v>
      </c>
      <c r="C99" s="66">
        <v>142832</v>
      </c>
      <c r="D99" s="66">
        <v>136000</v>
      </c>
      <c r="E99"/>
      <c r="F99"/>
      <c r="G99"/>
      <c r="H99"/>
      <c r="I99"/>
    </row>
    <row r="100" spans="1:9" s="28" customFormat="1" ht="14.25">
      <c r="A100" s="32" t="s">
        <v>500</v>
      </c>
      <c r="B100" s="66">
        <v>9915</v>
      </c>
      <c r="C100" s="66">
        <v>10760</v>
      </c>
      <c r="D100" s="66">
        <v>11000</v>
      </c>
      <c r="E100"/>
      <c r="F100"/>
      <c r="G100"/>
      <c r="H100"/>
      <c r="I100"/>
    </row>
    <row r="101" spans="1:9" s="28" customFormat="1" ht="14.25">
      <c r="A101" s="32" t="s">
        <v>501</v>
      </c>
      <c r="B101" s="66">
        <v>116729</v>
      </c>
      <c r="C101" s="66">
        <v>132072</v>
      </c>
      <c r="D101" s="66">
        <v>125000</v>
      </c>
      <c r="E101"/>
      <c r="F101"/>
      <c r="G101"/>
      <c r="H101"/>
      <c r="I101"/>
    </row>
    <row r="102" spans="1:9" s="28" customFormat="1" ht="14.25">
      <c r="A102" s="32" t="s">
        <v>516</v>
      </c>
      <c r="B102" s="66">
        <v>10240</v>
      </c>
      <c r="C102" s="66">
        <v>31272</v>
      </c>
      <c r="D102" s="66">
        <v>22000</v>
      </c>
      <c r="E102"/>
      <c r="F102"/>
      <c r="G102"/>
      <c r="H102"/>
      <c r="I102"/>
    </row>
    <row r="103" spans="1:9" s="28" customFormat="1" ht="38.25">
      <c r="A103" s="72" t="s">
        <v>468</v>
      </c>
      <c r="B103" s="66">
        <v>52795</v>
      </c>
      <c r="C103" s="66">
        <v>59809</v>
      </c>
      <c r="D103" s="66">
        <v>56000</v>
      </c>
      <c r="E103"/>
      <c r="F103" s="13"/>
      <c r="G103" s="13"/>
      <c r="H103" s="13"/>
      <c r="I103" s="13"/>
    </row>
    <row r="104" spans="1:9" s="28" customFormat="1" ht="14.25">
      <c r="A104" s="32" t="s">
        <v>701</v>
      </c>
      <c r="B104" s="66">
        <v>0</v>
      </c>
      <c r="C104" s="66">
        <v>77945</v>
      </c>
      <c r="D104" s="66">
        <v>100000</v>
      </c>
      <c r="E104"/>
      <c r="F104" s="21"/>
      <c r="G104" s="13"/>
      <c r="H104" s="13"/>
      <c r="I104" s="13"/>
    </row>
    <row r="105" spans="1:9" s="28" customFormat="1" ht="14.25">
      <c r="A105" s="16" t="s">
        <v>36</v>
      </c>
      <c r="B105" s="58">
        <f>B89+B91-B92-B93-B94-B95-B99-B102-B103-B104</f>
        <v>-26196</v>
      </c>
      <c r="C105" s="58">
        <f>C89+C91-C92-C93-C94-C95-C99-C102-C103-C104</f>
        <v>-32926</v>
      </c>
      <c r="D105" s="58">
        <f>D89+D90+D91-D92-D93-D94-D95-D99-D102-D103-D104</f>
        <v>-107055</v>
      </c>
      <c r="E105"/>
      <c r="F105" s="13"/>
      <c r="G105" s="13"/>
      <c r="H105" s="13"/>
      <c r="I105" s="21"/>
    </row>
    <row r="106" spans="1:9" s="28" customFormat="1" ht="14.25">
      <c r="A106" s="32" t="s">
        <v>666</v>
      </c>
      <c r="B106" s="66">
        <v>5652</v>
      </c>
      <c r="C106" s="66">
        <v>7356</v>
      </c>
      <c r="D106" s="66">
        <v>9000</v>
      </c>
      <c r="E106"/>
      <c r="F106" s="13"/>
      <c r="G106" s="13"/>
      <c r="H106" s="13"/>
      <c r="I106" s="13"/>
    </row>
    <row r="107" spans="1:9" s="28" customFormat="1" ht="14.25">
      <c r="A107" s="32" t="s">
        <v>667</v>
      </c>
      <c r="B107" s="66">
        <v>21145</v>
      </c>
      <c r="C107" s="66">
        <v>7299</v>
      </c>
      <c r="D107" s="66">
        <v>8000</v>
      </c>
      <c r="E107"/>
      <c r="F107" s="13"/>
      <c r="G107" s="13"/>
      <c r="H107" s="13"/>
      <c r="I107" s="13"/>
    </row>
    <row r="108" spans="1:9" s="28" customFormat="1" ht="14.25">
      <c r="A108" s="32" t="s">
        <v>668</v>
      </c>
      <c r="B108" s="66">
        <v>5175</v>
      </c>
      <c r="C108" s="66">
        <v>8365</v>
      </c>
      <c r="D108" s="66">
        <v>5000</v>
      </c>
      <c r="E108"/>
      <c r="F108" s="13"/>
      <c r="G108" s="13"/>
      <c r="H108" s="13"/>
      <c r="I108" s="13"/>
    </row>
    <row r="109" spans="1:9" s="28" customFormat="1" ht="14.25">
      <c r="A109" s="32" t="s">
        <v>669</v>
      </c>
      <c r="B109" s="66">
        <v>3073</v>
      </c>
      <c r="C109" s="66">
        <v>150</v>
      </c>
      <c r="D109" s="66">
        <v>1000</v>
      </c>
      <c r="E109"/>
      <c r="F109" s="13"/>
      <c r="G109" s="13"/>
      <c r="H109" s="13"/>
      <c r="I109" s="13"/>
    </row>
    <row r="110" spans="1:9" s="28" customFormat="1" ht="14.25">
      <c r="A110" s="16" t="s">
        <v>37</v>
      </c>
      <c r="B110" s="58">
        <f>B105+B106-B107+B108-B109</f>
        <v>-39587</v>
      </c>
      <c r="C110" s="58">
        <f>C105+C106-C107+C108-C109</f>
        <v>-24654</v>
      </c>
      <c r="D110" s="58">
        <f>D105+D106-D107+D108-D109</f>
        <v>-102055</v>
      </c>
      <c r="E110"/>
      <c r="F110" s="13"/>
      <c r="G110" s="13"/>
      <c r="H110" s="13"/>
      <c r="I110" s="21"/>
    </row>
    <row r="111" spans="1:9" s="28" customFormat="1" ht="14.25">
      <c r="A111" s="4"/>
      <c r="B111" s="84"/>
      <c r="C111" s="84"/>
      <c r="D111" s="84"/>
      <c r="E111"/>
      <c r="F111" s="13"/>
      <c r="G111" s="13"/>
      <c r="H111" s="13"/>
      <c r="I111" s="21"/>
    </row>
    <row r="112" spans="1:9" s="28" customFormat="1" ht="14.25">
      <c r="A112" s="4" t="s">
        <v>338</v>
      </c>
      <c r="B112" s="84"/>
      <c r="C112" s="84"/>
      <c r="D112" s="84"/>
      <c r="E112" s="21"/>
      <c r="F112" s="13"/>
      <c r="G112" s="13"/>
      <c r="H112" s="13"/>
      <c r="I112" s="21"/>
    </row>
    <row r="113" spans="1:9" s="28" customFormat="1" ht="14.25">
      <c r="A113" s="24" t="s">
        <v>337</v>
      </c>
      <c r="B113" s="105"/>
      <c r="C113" s="105"/>
      <c r="D113" s="105"/>
      <c r="E113" s="13"/>
      <c r="F113" s="13"/>
      <c r="G113" s="13"/>
      <c r="H113" s="13"/>
      <c r="I113" s="13"/>
    </row>
    <row r="114" spans="1:9" s="28" customFormat="1" ht="14.25">
      <c r="A114" s="24" t="s">
        <v>409</v>
      </c>
      <c r="B114" s="105"/>
      <c r="C114" s="105"/>
      <c r="D114" s="105"/>
      <c r="E114" s="13"/>
      <c r="F114" s="13"/>
      <c r="G114" s="13"/>
      <c r="H114" s="13"/>
      <c r="I114" s="13"/>
    </row>
    <row r="115" spans="1:9" s="28" customFormat="1" ht="14.25">
      <c r="A115" s="24" t="s">
        <v>339</v>
      </c>
      <c r="B115" s="105"/>
      <c r="C115" s="105"/>
      <c r="D115" s="105"/>
      <c r="E115" s="13"/>
      <c r="F115" s="13"/>
      <c r="G115" s="13"/>
      <c r="H115" s="13"/>
      <c r="I115" s="13"/>
    </row>
    <row r="116" spans="1:9" s="28" customFormat="1" ht="14.25">
      <c r="A116" s="24" t="s">
        <v>340</v>
      </c>
      <c r="B116" s="105"/>
      <c r="C116" s="105"/>
      <c r="D116" s="105"/>
      <c r="E116" s="13"/>
      <c r="F116" s="13"/>
      <c r="G116" s="13"/>
      <c r="H116" s="13"/>
      <c r="I116" s="13"/>
    </row>
    <row r="117" spans="1:9" s="28" customFormat="1" ht="14.25">
      <c r="A117" s="24" t="s">
        <v>400</v>
      </c>
      <c r="B117" s="105"/>
      <c r="C117" s="105"/>
      <c r="D117" s="105"/>
      <c r="E117" s="13"/>
      <c r="F117" s="13"/>
      <c r="G117" s="13"/>
      <c r="H117" s="13"/>
      <c r="I117" s="13"/>
    </row>
    <row r="118" spans="1:9" s="28" customFormat="1" ht="14.25">
      <c r="A118" s="24" t="s">
        <v>401</v>
      </c>
      <c r="B118" s="105"/>
      <c r="C118" s="105"/>
      <c r="D118" s="105"/>
      <c r="E118" s="13"/>
      <c r="F118" s="13"/>
      <c r="G118" s="13"/>
      <c r="H118" s="13"/>
      <c r="I118" s="13"/>
    </row>
    <row r="119" spans="1:9" s="28" customFormat="1" ht="14.25">
      <c r="A119" s="24" t="s">
        <v>402</v>
      </c>
      <c r="B119" s="105"/>
      <c r="C119" s="105"/>
      <c r="D119" s="105"/>
      <c r="E119" s="13"/>
      <c r="F119" s="13"/>
      <c r="G119" s="13"/>
      <c r="H119" s="13"/>
      <c r="I119" s="13"/>
    </row>
    <row r="120" spans="1:9" s="28" customFormat="1" ht="14.25">
      <c r="A120" s="24" t="s">
        <v>403</v>
      </c>
      <c r="B120" s="105"/>
      <c r="C120" s="105"/>
      <c r="D120" s="105"/>
      <c r="E120" s="13"/>
      <c r="F120" s="13"/>
      <c r="G120" s="13"/>
      <c r="H120" s="13"/>
      <c r="I120" s="13"/>
    </row>
    <row r="121" spans="2:9" s="28" customFormat="1" ht="14.25">
      <c r="B121" s="105"/>
      <c r="C121" s="105"/>
      <c r="D121" s="105"/>
      <c r="E121" s="13"/>
      <c r="F121" s="13"/>
      <c r="G121" s="13"/>
      <c r="H121" s="13"/>
      <c r="I121" s="13"/>
    </row>
    <row r="122" spans="1:9" s="28" customFormat="1" ht="14.25">
      <c r="A122" s="24" t="s">
        <v>417</v>
      </c>
      <c r="B122" s="105"/>
      <c r="C122" s="105"/>
      <c r="D122" s="105"/>
      <c r="E122" s="13"/>
      <c r="F122" s="13"/>
      <c r="G122" s="13"/>
      <c r="H122" s="13"/>
      <c r="I122" s="13"/>
    </row>
    <row r="123" spans="1:9" s="28" customFormat="1" ht="14.25">
      <c r="A123" s="24" t="s">
        <v>271</v>
      </c>
      <c r="B123" s="105"/>
      <c r="C123" s="105"/>
      <c r="D123" s="105"/>
      <c r="E123" s="13"/>
      <c r="F123" s="13"/>
      <c r="G123" s="13"/>
      <c r="H123" s="13"/>
      <c r="I123" s="13"/>
    </row>
    <row r="124" spans="1:9" s="28" customFormat="1" ht="14.25">
      <c r="A124" s="24"/>
      <c r="B124" s="105"/>
      <c r="C124" s="105"/>
      <c r="D124" s="105"/>
      <c r="E124" s="13"/>
      <c r="F124" s="13"/>
      <c r="G124" s="13"/>
      <c r="H124" s="13"/>
      <c r="I124" s="13"/>
    </row>
    <row r="125" spans="1:9" s="28" customFormat="1" ht="14.25">
      <c r="A125" s="24" t="s">
        <v>418</v>
      </c>
      <c r="B125" s="105"/>
      <c r="C125" s="105"/>
      <c r="D125" s="105"/>
      <c r="E125" s="13"/>
      <c r="F125" s="13"/>
      <c r="G125" s="13"/>
      <c r="H125" s="13"/>
      <c r="I125" s="13"/>
    </row>
    <row r="126" spans="1:9" s="28" customFormat="1" ht="14.25">
      <c r="A126" s="24" t="s">
        <v>419</v>
      </c>
      <c r="B126" s="105"/>
      <c r="C126" s="105"/>
      <c r="D126" s="105"/>
      <c r="E126" s="13"/>
      <c r="F126" s="13"/>
      <c r="G126" s="13"/>
      <c r="H126" s="13"/>
      <c r="I126" s="13"/>
    </row>
    <row r="127" spans="2:9" s="28" customFormat="1" ht="14.25">
      <c r="B127" s="105"/>
      <c r="C127" s="105"/>
      <c r="D127" s="105"/>
      <c r="E127" s="13"/>
      <c r="F127" s="13"/>
      <c r="G127" s="13"/>
      <c r="H127" s="13"/>
      <c r="I127" s="13"/>
    </row>
    <row r="128" spans="1:9" s="28" customFormat="1" ht="14.25">
      <c r="A128" s="24" t="s">
        <v>420</v>
      </c>
      <c r="B128" s="105"/>
      <c r="C128" s="105"/>
      <c r="D128" s="105"/>
      <c r="E128" s="13"/>
      <c r="F128" s="13"/>
      <c r="G128" s="13"/>
      <c r="H128" s="13"/>
      <c r="I128" s="13"/>
    </row>
    <row r="129" spans="1:9" s="28" customFormat="1" ht="14.25">
      <c r="A129" s="24" t="s">
        <v>421</v>
      </c>
      <c r="B129" s="105"/>
      <c r="C129" s="105"/>
      <c r="D129" s="105"/>
      <c r="E129" s="13"/>
      <c r="F129" s="13"/>
      <c r="G129" s="13"/>
      <c r="H129" s="13"/>
      <c r="I129" s="13"/>
    </row>
    <row r="130" spans="1:9" s="28" customFormat="1" ht="14.25">
      <c r="A130" s="24"/>
      <c r="B130" s="105"/>
      <c r="C130" s="105"/>
      <c r="D130" s="105"/>
      <c r="E130" s="13"/>
      <c r="F130" s="13"/>
      <c r="G130" s="13"/>
      <c r="H130" s="13"/>
      <c r="I130" s="13"/>
    </row>
    <row r="131" spans="1:9" s="28" customFormat="1" ht="14.25">
      <c r="A131" s="24"/>
      <c r="B131" s="105"/>
      <c r="C131" s="105"/>
      <c r="D131" s="105"/>
      <c r="E131" s="13"/>
      <c r="F131" s="13"/>
      <c r="G131" s="13"/>
      <c r="H131" s="13"/>
      <c r="I131" s="13"/>
    </row>
    <row r="132" spans="1:9" s="28" customFormat="1" ht="14.25">
      <c r="A132" s="24"/>
      <c r="B132" s="105"/>
      <c r="C132" s="105"/>
      <c r="D132" s="105"/>
      <c r="E132" s="13"/>
      <c r="F132" s="13"/>
      <c r="G132" s="13"/>
      <c r="H132" s="13"/>
      <c r="I132" s="13"/>
    </row>
    <row r="133" spans="1:9" s="29" customFormat="1" ht="15">
      <c r="A133" s="4" t="s">
        <v>422</v>
      </c>
      <c r="B133" s="84"/>
      <c r="C133" s="84"/>
      <c r="D133" s="84"/>
      <c r="E133" s="21"/>
      <c r="F133" s="21"/>
      <c r="G133" s="21"/>
      <c r="H133" s="21"/>
      <c r="I133" s="21"/>
    </row>
    <row r="134" spans="1:4" s="165" customFormat="1" ht="12">
      <c r="A134" s="6"/>
      <c r="B134" s="186">
        <v>1998</v>
      </c>
      <c r="C134" s="186">
        <v>1999</v>
      </c>
      <c r="D134" s="186">
        <v>2000</v>
      </c>
    </row>
    <row r="135" spans="1:5" s="12" customFormat="1" ht="24">
      <c r="A135" s="187" t="s">
        <v>629</v>
      </c>
      <c r="B135" s="188">
        <v>166</v>
      </c>
      <c r="C135" s="189">
        <v>147.1</v>
      </c>
      <c r="D135" s="188">
        <v>143.2</v>
      </c>
      <c r="E135" s="165"/>
    </row>
    <row r="136" spans="1:5" s="12" customFormat="1" ht="24">
      <c r="A136" s="187" t="s">
        <v>630</v>
      </c>
      <c r="B136" s="188">
        <v>67.2</v>
      </c>
      <c r="C136" s="189">
        <v>64.1</v>
      </c>
      <c r="D136" s="188">
        <v>67.18</v>
      </c>
      <c r="E136" s="165"/>
    </row>
    <row r="137" spans="1:5" s="12" customFormat="1" ht="24">
      <c r="A137" s="80" t="s">
        <v>631</v>
      </c>
      <c r="B137" s="36">
        <v>165689</v>
      </c>
      <c r="C137" s="190">
        <v>197506</v>
      </c>
      <c r="D137" s="36">
        <v>216279</v>
      </c>
      <c r="E137" s="165"/>
    </row>
    <row r="138" spans="1:5" s="12" customFormat="1" ht="36">
      <c r="A138" s="80" t="s">
        <v>632</v>
      </c>
      <c r="B138" s="36">
        <v>122017</v>
      </c>
      <c r="C138" s="190">
        <v>139468</v>
      </c>
      <c r="D138" s="36">
        <v>150204</v>
      </c>
      <c r="E138" s="165"/>
    </row>
    <row r="139" spans="1:9" s="28" customFormat="1" ht="25.5">
      <c r="A139" s="72" t="s">
        <v>453</v>
      </c>
      <c r="B139" s="66">
        <v>518868</v>
      </c>
      <c r="C139" s="66">
        <v>620999</v>
      </c>
      <c r="D139" s="66">
        <v>534875</v>
      </c>
      <c r="E139" s="13"/>
      <c r="F139" s="13"/>
      <c r="G139" s="13"/>
      <c r="H139" s="13"/>
      <c r="I139" s="13"/>
    </row>
    <row r="140" spans="1:9" s="28" customFormat="1" ht="38.25">
      <c r="A140" s="72" t="s">
        <v>460</v>
      </c>
      <c r="B140" s="66">
        <v>19426.87203</v>
      </c>
      <c r="C140" s="66">
        <v>21772.75458</v>
      </c>
      <c r="D140" s="66">
        <v>27551.22034</v>
      </c>
      <c r="E140" s="13"/>
      <c r="F140" s="13"/>
      <c r="G140" s="13"/>
      <c r="H140" s="13"/>
      <c r="I140" s="13"/>
    </row>
    <row r="141" spans="1:9" s="28" customFormat="1" ht="14.25">
      <c r="A141" s="24"/>
      <c r="B141" s="105"/>
      <c r="C141" s="105"/>
      <c r="D141" s="105"/>
      <c r="E141" s="13"/>
      <c r="F141" s="13"/>
      <c r="G141" s="13"/>
      <c r="H141" s="13"/>
      <c r="I141" s="13"/>
    </row>
    <row r="142" spans="1:9" s="28" customFormat="1" ht="14.25">
      <c r="A142" s="24"/>
      <c r="B142" s="105"/>
      <c r="C142" s="105"/>
      <c r="D142" s="105"/>
      <c r="E142" s="13"/>
      <c r="F142" s="13"/>
      <c r="G142" s="13"/>
      <c r="H142" s="13"/>
      <c r="I142" s="13"/>
    </row>
    <row r="143" spans="1:9" s="28" customFormat="1" ht="14.25">
      <c r="A143" s="24"/>
      <c r="B143" s="105"/>
      <c r="C143" s="105"/>
      <c r="D143" s="105"/>
      <c r="E143" s="13"/>
      <c r="F143" s="13"/>
      <c r="G143" s="13"/>
      <c r="H143" s="13"/>
      <c r="I143" s="13"/>
    </row>
    <row r="144" spans="1:7" s="54" customFormat="1" ht="18">
      <c r="A144" s="93" t="s">
        <v>50</v>
      </c>
      <c r="B144" s="93"/>
      <c r="C144" s="95"/>
      <c r="D144" s="93"/>
      <c r="E144" s="53"/>
      <c r="F144" s="53"/>
      <c r="G144" s="53"/>
    </row>
    <row r="145" spans="1:9" s="28" customFormat="1" ht="14.25">
      <c r="A145" s="3"/>
      <c r="B145" s="3"/>
      <c r="C145"/>
      <c r="D145"/>
      <c r="E145"/>
      <c r="F145"/>
      <c r="G145"/>
      <c r="H145"/>
      <c r="I145"/>
    </row>
    <row r="146" spans="1:9" s="29" customFormat="1" ht="15">
      <c r="A146" s="4" t="s">
        <v>94</v>
      </c>
      <c r="B146" s="4"/>
      <c r="C146" s="21"/>
      <c r="D146" s="21"/>
      <c r="E146" s="21"/>
      <c r="F146" s="21"/>
      <c r="G146" s="21"/>
      <c r="H146" s="21"/>
      <c r="I146" s="21"/>
    </row>
    <row r="147" spans="1:9" s="29" customFormat="1" ht="15">
      <c r="A147" s="4" t="s">
        <v>410</v>
      </c>
      <c r="B147" s="4"/>
      <c r="C147" s="21"/>
      <c r="D147" s="21"/>
      <c r="E147" s="21"/>
      <c r="F147" s="21"/>
      <c r="G147" s="21"/>
      <c r="H147" s="21"/>
      <c r="I147" s="21"/>
    </row>
    <row r="148" spans="1:9" s="29" customFormat="1" ht="15">
      <c r="A148" s="4" t="s">
        <v>411</v>
      </c>
      <c r="B148" s="4"/>
      <c r="C148" s="21"/>
      <c r="D148" s="21"/>
      <c r="E148" s="21"/>
      <c r="F148" s="21"/>
      <c r="G148" s="21"/>
      <c r="H148" s="21"/>
      <c r="I148" s="21"/>
    </row>
    <row r="149" spans="1:9" s="29" customFormat="1" ht="15">
      <c r="A149" s="4" t="s">
        <v>114</v>
      </c>
      <c r="B149" s="4"/>
      <c r="C149" s="21"/>
      <c r="D149" s="21"/>
      <c r="E149" s="21"/>
      <c r="F149" s="21"/>
      <c r="G149" s="21"/>
      <c r="H149" s="21"/>
      <c r="I149" s="21"/>
    </row>
    <row r="150" spans="1:9" s="29" customFormat="1" ht="15">
      <c r="A150" s="4" t="s">
        <v>109</v>
      </c>
      <c r="B150" s="4"/>
      <c r="C150" s="21"/>
      <c r="D150" s="21"/>
      <c r="E150" s="21"/>
      <c r="F150" s="21"/>
      <c r="G150" s="21"/>
      <c r="H150" s="21"/>
      <c r="I150" s="21"/>
    </row>
    <row r="151" spans="1:9" s="29" customFormat="1" ht="15">
      <c r="A151" s="4" t="s">
        <v>108</v>
      </c>
      <c r="B151" s="4"/>
      <c r="C151" s="21"/>
      <c r="D151" s="21"/>
      <c r="E151" s="21"/>
      <c r="F151" s="21"/>
      <c r="G151" s="21"/>
      <c r="H151" s="21"/>
      <c r="I151" s="21"/>
    </row>
    <row r="152" spans="1:9" s="29" customFormat="1" ht="15">
      <c r="A152" s="4" t="s">
        <v>106</v>
      </c>
      <c r="B152" s="4"/>
      <c r="C152" s="21"/>
      <c r="D152" s="21"/>
      <c r="E152" s="21"/>
      <c r="F152" s="21"/>
      <c r="G152" s="21"/>
      <c r="H152" s="21"/>
      <c r="I152" s="21"/>
    </row>
    <row r="153" spans="1:9" s="29" customFormat="1" ht="15">
      <c r="A153" s="4" t="s">
        <v>107</v>
      </c>
      <c r="B153" s="4"/>
      <c r="C153" s="21"/>
      <c r="D153" s="21"/>
      <c r="E153" s="21"/>
      <c r="F153" s="21"/>
      <c r="G153" s="21"/>
      <c r="H153" s="21"/>
      <c r="I153" s="21"/>
    </row>
    <row r="154" spans="1:9" s="29" customFormat="1" ht="15">
      <c r="A154" s="4" t="s">
        <v>195</v>
      </c>
      <c r="B154" s="4"/>
      <c r="C154" s="21"/>
      <c r="D154" s="21"/>
      <c r="E154" s="21"/>
      <c r="F154" s="21"/>
      <c r="G154" s="21"/>
      <c r="H154" s="21"/>
      <c r="I154" s="21"/>
    </row>
    <row r="155" spans="1:9" s="29" customFormat="1" ht="15">
      <c r="A155" s="4"/>
      <c r="B155" s="4"/>
      <c r="C155" s="21"/>
      <c r="D155" s="21"/>
      <c r="E155" s="21"/>
      <c r="F155" s="21"/>
      <c r="G155" s="21"/>
      <c r="H155" s="21"/>
      <c r="I155" s="21"/>
    </row>
    <row r="156" spans="1:9" s="109" customFormat="1" ht="15">
      <c r="A156" s="4" t="s">
        <v>262</v>
      </c>
      <c r="B156" s="4"/>
      <c r="C156" s="4"/>
      <c r="D156" s="4"/>
      <c r="E156" s="4"/>
      <c r="F156" s="4"/>
      <c r="G156" s="4"/>
      <c r="H156" s="4"/>
      <c r="I156" s="4"/>
    </row>
    <row r="157" spans="1:9" s="28" customFormat="1" ht="14.25">
      <c r="A157" s="9" t="s">
        <v>642</v>
      </c>
      <c r="B157" s="1" t="s">
        <v>645</v>
      </c>
      <c r="C157" s="1" t="s">
        <v>646</v>
      </c>
      <c r="D157" s="1" t="s">
        <v>640</v>
      </c>
      <c r="E157"/>
      <c r="F157"/>
      <c r="G157"/>
      <c r="H157"/>
      <c r="I157"/>
    </row>
    <row r="158" spans="1:9" s="28" customFormat="1" ht="14.25">
      <c r="A158" s="1" t="s">
        <v>643</v>
      </c>
      <c r="B158" s="1">
        <v>301.46</v>
      </c>
      <c r="C158" s="19">
        <f>B158*19/100</f>
        <v>57.2774</v>
      </c>
      <c r="D158" s="19">
        <f>B158+C158</f>
        <v>358.7374</v>
      </c>
      <c r="E158"/>
      <c r="F158"/>
      <c r="G158"/>
      <c r="H158"/>
      <c r="I158"/>
    </row>
    <row r="159" spans="1:9" s="28" customFormat="1" ht="14.25">
      <c r="A159" s="1" t="s">
        <v>644</v>
      </c>
      <c r="B159" s="1">
        <v>7.26</v>
      </c>
      <c r="C159" s="19">
        <f>B159*19/100</f>
        <v>1.3794</v>
      </c>
      <c r="D159" s="19">
        <f>B159+C159</f>
        <v>8.6394</v>
      </c>
      <c r="E159"/>
      <c r="F159"/>
      <c r="G159"/>
      <c r="H159"/>
      <c r="I159"/>
    </row>
    <row r="160" spans="1:9" s="28" customFormat="1" ht="14.25">
      <c r="A160" s="3"/>
      <c r="B160" s="3"/>
      <c r="C160"/>
      <c r="D160"/>
      <c r="E160"/>
      <c r="F160"/>
      <c r="G160"/>
      <c r="H160"/>
      <c r="I160"/>
    </row>
    <row r="161" spans="1:9" s="92" customFormat="1" ht="14.25">
      <c r="A161" s="4" t="s">
        <v>457</v>
      </c>
      <c r="B161" s="25"/>
      <c r="C161" s="25"/>
      <c r="D161" s="25"/>
      <c r="E161" s="4"/>
      <c r="F161" s="4"/>
      <c r="G161" s="4"/>
      <c r="H161" s="3"/>
      <c r="I161" s="3"/>
    </row>
    <row r="162" spans="1:9" s="85" customFormat="1" ht="25.5">
      <c r="A162" s="43" t="s">
        <v>55</v>
      </c>
      <c r="B162" s="68" t="s">
        <v>456</v>
      </c>
      <c r="C162" s="87" t="s">
        <v>56</v>
      </c>
      <c r="D162" s="208"/>
      <c r="E162" s="41"/>
      <c r="F162" s="41"/>
      <c r="G162" s="41"/>
      <c r="H162" s="41"/>
      <c r="I162" s="41"/>
    </row>
    <row r="163" spans="1:9" s="28" customFormat="1" ht="14.25">
      <c r="A163" s="90">
        <v>36526</v>
      </c>
      <c r="B163" s="91">
        <v>31.671</v>
      </c>
      <c r="C163" s="33">
        <v>100</v>
      </c>
      <c r="D163" s="209"/>
      <c r="E163" s="21"/>
      <c r="F163" s="21"/>
      <c r="G163" s="21"/>
      <c r="H163"/>
      <c r="I163"/>
    </row>
    <row r="164" spans="1:9" s="28" customFormat="1" ht="14.25">
      <c r="A164" s="90">
        <v>36533</v>
      </c>
      <c r="B164" s="91">
        <v>32.799</v>
      </c>
      <c r="C164" s="33">
        <f>B164*100/B163</f>
        <v>103.56161788386852</v>
      </c>
      <c r="D164" s="208"/>
      <c r="E164" s="21"/>
      <c r="F164" s="21"/>
      <c r="G164" s="21"/>
      <c r="H164"/>
      <c r="I164"/>
    </row>
    <row r="165" spans="1:9" s="28" customFormat="1" ht="14.25">
      <c r="A165" s="90">
        <v>36582</v>
      </c>
      <c r="B165" s="91">
        <v>34.999</v>
      </c>
      <c r="C165" s="33">
        <f aca="true" t="shared" si="0" ref="C165:C171">B165*100/B164</f>
        <v>106.7075215707796</v>
      </c>
      <c r="D165" s="208"/>
      <c r="E165" s="21"/>
      <c r="F165" s="21"/>
      <c r="G165" s="21"/>
      <c r="H165"/>
      <c r="I165"/>
    </row>
    <row r="166" spans="1:9" s="28" customFormat="1" ht="14.25">
      <c r="A166" s="90">
        <v>36666</v>
      </c>
      <c r="B166" s="91">
        <v>36.0331</v>
      </c>
      <c r="C166" s="33">
        <f t="shared" si="0"/>
        <v>102.95465584730991</v>
      </c>
      <c r="D166" s="208"/>
      <c r="E166" s="209"/>
      <c r="F166" s="209"/>
      <c r="G166" s="209"/>
      <c r="H166" s="210"/>
      <c r="I166"/>
    </row>
    <row r="167" spans="1:9" s="28" customFormat="1" ht="14.25">
      <c r="A167" s="90">
        <v>36696</v>
      </c>
      <c r="B167" s="91">
        <v>37.7986</v>
      </c>
      <c r="C167" s="33">
        <f t="shared" si="0"/>
        <v>104.89966169993701</v>
      </c>
      <c r="D167" s="208"/>
      <c r="E167" s="209"/>
      <c r="F167" s="209"/>
      <c r="G167" s="209"/>
      <c r="H167" s="210"/>
      <c r="I167"/>
    </row>
    <row r="168" spans="1:9" s="28" customFormat="1" ht="14.25">
      <c r="A168" s="90">
        <v>36722</v>
      </c>
      <c r="B168" s="91">
        <v>40.466</v>
      </c>
      <c r="C168" s="33">
        <f t="shared" si="0"/>
        <v>107.05687512235903</v>
      </c>
      <c r="D168" s="208"/>
      <c r="E168" s="209"/>
      <c r="F168" s="209"/>
      <c r="G168" s="209"/>
      <c r="H168" s="210"/>
      <c r="I168"/>
    </row>
    <row r="169" spans="1:9" s="28" customFormat="1" ht="14.25">
      <c r="A169" s="90">
        <v>36785</v>
      </c>
      <c r="B169" s="91">
        <v>43.2536</v>
      </c>
      <c r="C169" s="33">
        <f t="shared" si="0"/>
        <v>106.88874610784362</v>
      </c>
      <c r="D169" s="208"/>
      <c r="E169" s="209"/>
      <c r="F169" s="209"/>
      <c r="G169" s="209"/>
      <c r="H169" s="210"/>
      <c r="I169"/>
    </row>
    <row r="170" spans="1:9" s="28" customFormat="1" ht="14.25">
      <c r="A170" s="90">
        <v>36820</v>
      </c>
      <c r="B170" s="91">
        <v>47.0864</v>
      </c>
      <c r="C170" s="33">
        <f t="shared" si="0"/>
        <v>108.86122773595723</v>
      </c>
      <c r="D170" s="208"/>
      <c r="E170" s="209"/>
      <c r="F170" s="209"/>
      <c r="G170" s="209"/>
      <c r="H170" s="210"/>
      <c r="I170"/>
    </row>
    <row r="171" spans="1:9" s="28" customFormat="1" ht="14.25">
      <c r="A171" s="90">
        <v>36831</v>
      </c>
      <c r="B171" s="91">
        <v>48.9574</v>
      </c>
      <c r="C171" s="33">
        <f t="shared" si="0"/>
        <v>103.97354650174998</v>
      </c>
      <c r="D171" s="208"/>
      <c r="E171" s="209"/>
      <c r="F171" s="209"/>
      <c r="G171" s="209"/>
      <c r="H171" s="210"/>
      <c r="I171"/>
    </row>
    <row r="172" spans="1:9" s="217" customFormat="1" ht="14.25">
      <c r="A172" s="205" t="s">
        <v>461</v>
      </c>
      <c r="B172" s="215"/>
      <c r="C172" s="216"/>
      <c r="D172" s="208"/>
      <c r="E172" s="209"/>
      <c r="F172" s="209"/>
      <c r="G172" s="209"/>
      <c r="H172" s="210"/>
      <c r="I172" s="210"/>
    </row>
    <row r="173" spans="1:9" s="217" customFormat="1" ht="14.25">
      <c r="A173" s="214" t="s">
        <v>462</v>
      </c>
      <c r="B173" s="215"/>
      <c r="C173" s="216"/>
      <c r="D173" s="208"/>
      <c r="E173" s="209"/>
      <c r="F173" s="209"/>
      <c r="G173" s="209"/>
      <c r="H173" s="210"/>
      <c r="I173" s="210"/>
    </row>
    <row r="174" spans="1:9" s="217" customFormat="1" ht="14.25">
      <c r="A174" s="214" t="s">
        <v>463</v>
      </c>
      <c r="B174" s="215"/>
      <c r="C174" s="216"/>
      <c r="D174" s="208"/>
      <c r="E174" s="209"/>
      <c r="F174" s="209"/>
      <c r="G174" s="209"/>
      <c r="H174" s="210"/>
      <c r="I174" s="210"/>
    </row>
    <row r="175" spans="1:9" s="217" customFormat="1" ht="14.25">
      <c r="A175" s="214" t="s">
        <v>391</v>
      </c>
      <c r="B175" s="215"/>
      <c r="C175" s="216"/>
      <c r="D175" s="208"/>
      <c r="E175" s="209"/>
      <c r="F175" s="209"/>
      <c r="G175" s="209"/>
      <c r="H175" s="210"/>
      <c r="I175" s="210"/>
    </row>
    <row r="176" spans="1:9" s="217" customFormat="1" ht="14.25">
      <c r="A176" s="214" t="s">
        <v>392</v>
      </c>
      <c r="B176" s="215"/>
      <c r="C176" s="216"/>
      <c r="D176" s="208"/>
      <c r="E176" s="209"/>
      <c r="F176" s="209"/>
      <c r="G176" s="209"/>
      <c r="H176" s="210"/>
      <c r="I176" s="210"/>
    </row>
    <row r="177" spans="1:9" s="217" customFormat="1" ht="14.25">
      <c r="A177" s="214" t="s">
        <v>393</v>
      </c>
      <c r="B177" s="215"/>
      <c r="C177" s="216"/>
      <c r="D177" s="208"/>
      <c r="E177" s="209"/>
      <c r="F177" s="209"/>
      <c r="G177" s="209"/>
      <c r="H177" s="210"/>
      <c r="I177" s="210"/>
    </row>
    <row r="178" spans="1:9" s="217" customFormat="1" ht="14.25">
      <c r="A178" s="214" t="s">
        <v>394</v>
      </c>
      <c r="B178" s="215"/>
      <c r="C178" s="216"/>
      <c r="D178" s="208"/>
      <c r="E178" s="209"/>
      <c r="F178" s="209"/>
      <c r="G178" s="209"/>
      <c r="H178" s="210"/>
      <c r="I178" s="210"/>
    </row>
    <row r="179" spans="1:9" s="217" customFormat="1" ht="14.25">
      <c r="A179" s="214"/>
      <c r="B179" s="215"/>
      <c r="C179" s="216"/>
      <c r="D179" s="208"/>
      <c r="E179" s="209"/>
      <c r="F179" s="209"/>
      <c r="G179" s="209"/>
      <c r="H179" s="210"/>
      <c r="I179" s="210"/>
    </row>
    <row r="180" spans="1:9" s="92" customFormat="1" ht="14.25">
      <c r="A180" s="4" t="s">
        <v>30</v>
      </c>
      <c r="B180" s="25"/>
      <c r="C180" s="25"/>
      <c r="D180" s="25"/>
      <c r="E180" s="4"/>
      <c r="F180" s="4"/>
      <c r="G180" s="4"/>
      <c r="H180" s="3"/>
      <c r="I180" s="3"/>
    </row>
    <row r="181" spans="1:9" s="28" customFormat="1" ht="24">
      <c r="A181" s="73" t="s">
        <v>22</v>
      </c>
      <c r="B181" s="110">
        <v>1998</v>
      </c>
      <c r="C181" s="110">
        <v>1999</v>
      </c>
      <c r="D181" s="111" t="s">
        <v>464</v>
      </c>
      <c r="E181" s="5"/>
      <c r="F181" s="5"/>
      <c r="G181" s="5"/>
      <c r="H181" s="12"/>
      <c r="I181" s="12"/>
    </row>
    <row r="182" spans="1:9" s="28" customFormat="1" ht="14.25">
      <c r="A182" s="76" t="s">
        <v>252</v>
      </c>
      <c r="B182" s="35">
        <v>118205</v>
      </c>
      <c r="C182" s="35">
        <v>115364</v>
      </c>
      <c r="D182" s="35">
        <v>125000</v>
      </c>
      <c r="E182" s="21"/>
      <c r="F182" s="21"/>
      <c r="G182" s="21"/>
      <c r="H182"/>
      <c r="I182"/>
    </row>
    <row r="183" spans="1:9" s="28" customFormat="1" ht="14.25">
      <c r="A183" s="75" t="s">
        <v>652</v>
      </c>
      <c r="B183" s="74">
        <v>847478.85</v>
      </c>
      <c r="C183" s="74">
        <v>869228.498</v>
      </c>
      <c r="D183" s="74">
        <v>1074681</v>
      </c>
      <c r="E183" s="21"/>
      <c r="F183" s="21"/>
      <c r="G183" s="21"/>
      <c r="H183"/>
      <c r="I183"/>
    </row>
    <row r="184" spans="1:9" s="28" customFormat="1" ht="14.25">
      <c r="A184" s="75" t="s">
        <v>653</v>
      </c>
      <c r="B184" s="74">
        <v>14124.65</v>
      </c>
      <c r="C184" s="74">
        <v>14732.686</v>
      </c>
      <c r="D184" s="74">
        <v>19539.65</v>
      </c>
      <c r="E184" s="21"/>
      <c r="F184" s="21"/>
      <c r="G184" s="21"/>
      <c r="H184"/>
      <c r="I184"/>
    </row>
    <row r="185" spans="1:9" s="28" customFormat="1" ht="22.5">
      <c r="A185" s="76" t="s">
        <v>19</v>
      </c>
      <c r="B185" s="74">
        <v>-22212.21</v>
      </c>
      <c r="C185" s="74">
        <v>-59458.693</v>
      </c>
      <c r="D185" s="74">
        <v>-24754</v>
      </c>
      <c r="E185" s="21"/>
      <c r="F185" s="21"/>
      <c r="G185" s="21"/>
      <c r="H185"/>
      <c r="I185"/>
    </row>
    <row r="186" spans="1:9" s="28" customFormat="1" ht="22.5">
      <c r="A186" s="76" t="s">
        <v>20</v>
      </c>
      <c r="B186" s="74">
        <v>11117.39</v>
      </c>
      <c r="C186" s="74">
        <v>19273.644</v>
      </c>
      <c r="D186" s="74">
        <v>14325</v>
      </c>
      <c r="E186" s="21"/>
      <c r="F186" s="21"/>
      <c r="G186" s="21"/>
      <c r="H186"/>
      <c r="I186"/>
    </row>
    <row r="187" spans="1:9" s="28" customFormat="1" ht="22.5">
      <c r="A187" s="76" t="s">
        <v>21</v>
      </c>
      <c r="B187" s="74">
        <v>22487.93</v>
      </c>
      <c r="C187" s="74">
        <v>57350.616</v>
      </c>
      <c r="D187" s="74">
        <v>29811</v>
      </c>
      <c r="E187" s="21"/>
      <c r="F187" s="21"/>
      <c r="G187" s="21"/>
      <c r="H187"/>
      <c r="I187"/>
    </row>
    <row r="188" spans="1:9" s="28" customFormat="1" ht="14.25">
      <c r="A188" s="75" t="s">
        <v>654</v>
      </c>
      <c r="B188" s="74">
        <v>11393.1</v>
      </c>
      <c r="C188" s="74">
        <v>17165.567</v>
      </c>
      <c r="D188" s="74">
        <v>19382</v>
      </c>
      <c r="E188" s="21"/>
      <c r="F188" s="21"/>
      <c r="G188" s="21"/>
      <c r="H188"/>
      <c r="I188"/>
    </row>
    <row r="189" spans="1:9" s="28" customFormat="1" ht="14.25">
      <c r="A189" s="75" t="s">
        <v>655</v>
      </c>
      <c r="B189" s="36">
        <v>1.34</v>
      </c>
      <c r="C189" s="36">
        <v>1.97</v>
      </c>
      <c r="D189" s="36">
        <v>1.8035</v>
      </c>
      <c r="E189" s="21"/>
      <c r="F189" s="21"/>
      <c r="G189" s="21"/>
      <c r="H189"/>
      <c r="I189"/>
    </row>
    <row r="190" spans="1:9" s="28" customFormat="1" ht="14.25">
      <c r="A190" s="77"/>
      <c r="B190" s="39"/>
      <c r="C190" s="39"/>
      <c r="D190" s="39"/>
      <c r="E190" s="21"/>
      <c r="F190" s="21"/>
      <c r="G190" s="21"/>
      <c r="H190"/>
      <c r="I190"/>
    </row>
    <row r="191" spans="1:9" s="28" customFormat="1" ht="14.25">
      <c r="A191" s="4" t="s">
        <v>515</v>
      </c>
      <c r="B191" s="84"/>
      <c r="C191" s="84"/>
      <c r="D191" s="84"/>
      <c r="E191" s="21"/>
      <c r="F191" s="21"/>
      <c r="G191" s="21"/>
      <c r="H191"/>
      <c r="I191"/>
    </row>
    <row r="192" spans="1:9" s="28" customFormat="1" ht="14.25">
      <c r="A192" s="6"/>
      <c r="B192" s="186">
        <v>1998</v>
      </c>
      <c r="C192" s="186">
        <v>1999</v>
      </c>
      <c r="D192" s="186">
        <v>2000</v>
      </c>
      <c r="E192" s="165"/>
      <c r="F192" s="21"/>
      <c r="G192" s="21"/>
      <c r="H192"/>
      <c r="I192"/>
    </row>
    <row r="193" spans="1:9" s="28" customFormat="1" ht="14.25">
      <c r="A193" s="187" t="s">
        <v>502</v>
      </c>
      <c r="B193" s="37">
        <v>60</v>
      </c>
      <c r="C193" s="194">
        <v>59</v>
      </c>
      <c r="D193" s="37">
        <v>55</v>
      </c>
      <c r="E193" s="165"/>
      <c r="F193" s="21"/>
      <c r="G193" s="21"/>
      <c r="H193"/>
      <c r="I193"/>
    </row>
    <row r="194" spans="1:9" s="28" customFormat="1" ht="24">
      <c r="A194" s="80" t="s">
        <v>506</v>
      </c>
      <c r="B194" s="36">
        <v>167973</v>
      </c>
      <c r="C194" s="190">
        <v>192262</v>
      </c>
      <c r="D194" s="36">
        <v>218639</v>
      </c>
      <c r="E194" s="165"/>
      <c r="F194" s="21"/>
      <c r="G194" s="21"/>
      <c r="H194"/>
      <c r="I194"/>
    </row>
    <row r="195" spans="1:7" s="24" customFormat="1" ht="12.75">
      <c r="A195" s="24" t="s">
        <v>514</v>
      </c>
      <c r="B195" s="105"/>
      <c r="C195" s="105"/>
      <c r="D195" s="105"/>
      <c r="E195" s="4"/>
      <c r="F195" s="4"/>
      <c r="G195" s="4"/>
    </row>
    <row r="196" spans="1:9" s="28" customFormat="1" ht="14.25">
      <c r="A196" s="77"/>
      <c r="B196" s="39"/>
      <c r="C196" s="39"/>
      <c r="D196" s="39"/>
      <c r="E196" s="21"/>
      <c r="F196" s="21"/>
      <c r="G196" s="21"/>
      <c r="H196"/>
      <c r="I196"/>
    </row>
    <row r="197" spans="1:9" s="92" customFormat="1" ht="14.25">
      <c r="A197" s="4" t="s">
        <v>90</v>
      </c>
      <c r="B197" s="25"/>
      <c r="C197" s="25"/>
      <c r="D197" s="25"/>
      <c r="E197" s="4"/>
      <c r="F197" s="4"/>
      <c r="G197" s="4"/>
      <c r="H197" s="3"/>
      <c r="I197" s="3"/>
    </row>
    <row r="198" spans="1:9" s="28" customFormat="1" ht="36">
      <c r="A198" s="73" t="s">
        <v>22</v>
      </c>
      <c r="B198" s="110">
        <v>1998</v>
      </c>
      <c r="C198" s="110">
        <v>1999</v>
      </c>
      <c r="D198" s="111" t="s">
        <v>121</v>
      </c>
      <c r="E198" s="5"/>
      <c r="F198" s="5"/>
      <c r="G198" s="5"/>
      <c r="H198" s="12"/>
      <c r="I198" s="12"/>
    </row>
    <row r="199" spans="1:9" s="28" customFormat="1" ht="14.25">
      <c r="A199" s="75" t="s">
        <v>23</v>
      </c>
      <c r="B199" s="37">
        <v>847479</v>
      </c>
      <c r="C199" s="37">
        <v>869228</v>
      </c>
      <c r="D199" s="37">
        <v>1074681</v>
      </c>
      <c r="E199" s="5"/>
      <c r="F199" s="21"/>
      <c r="G199" s="21"/>
      <c r="H199"/>
      <c r="I199"/>
    </row>
    <row r="200" spans="1:9" s="28" customFormat="1" ht="14.25">
      <c r="A200" s="76" t="s">
        <v>253</v>
      </c>
      <c r="B200" s="37">
        <v>567831</v>
      </c>
      <c r="C200" s="37">
        <v>529210</v>
      </c>
      <c r="D200" s="37">
        <v>728095</v>
      </c>
      <c r="E200" s="5"/>
      <c r="F200" s="21"/>
      <c r="G200" s="21"/>
      <c r="H200"/>
      <c r="I200"/>
    </row>
    <row r="201" spans="1:9" s="28" customFormat="1" ht="14.25">
      <c r="A201" s="76" t="s">
        <v>663</v>
      </c>
      <c r="B201" s="37">
        <v>170576</v>
      </c>
      <c r="C201" s="37">
        <v>209171</v>
      </c>
      <c r="D201" s="37">
        <v>214793</v>
      </c>
      <c r="E201" s="5"/>
      <c r="F201" s="21"/>
      <c r="G201" s="21"/>
      <c r="H201"/>
      <c r="I201"/>
    </row>
    <row r="202" spans="1:9" s="28" customFormat="1" ht="14.25">
      <c r="A202" s="75" t="s">
        <v>24</v>
      </c>
      <c r="B202" s="37">
        <v>77299</v>
      </c>
      <c r="C202" s="37">
        <v>129577</v>
      </c>
      <c r="D202" s="37">
        <v>92183</v>
      </c>
      <c r="E202" s="5"/>
      <c r="F202" s="21"/>
      <c r="G202" s="21"/>
      <c r="H202"/>
      <c r="I202"/>
    </row>
    <row r="203" spans="1:9" s="28" customFormat="1" ht="14.25">
      <c r="A203" s="75" t="s">
        <v>664</v>
      </c>
      <c r="B203" s="37">
        <v>46985</v>
      </c>
      <c r="C203" s="37">
        <v>55029</v>
      </c>
      <c r="D203" s="37">
        <v>58118</v>
      </c>
      <c r="E203" s="5"/>
      <c r="F203" s="21"/>
      <c r="G203" s="21"/>
      <c r="H203"/>
      <c r="I203"/>
    </row>
    <row r="204" spans="1:9" s="28" customFormat="1" ht="14.25">
      <c r="A204" s="75" t="s">
        <v>665</v>
      </c>
      <c r="B204" s="37">
        <v>7001</v>
      </c>
      <c r="C204" s="37">
        <v>5700</v>
      </c>
      <c r="D204" s="37">
        <v>6246</v>
      </c>
      <c r="E204" s="5"/>
      <c r="F204" s="21"/>
      <c r="G204" s="21"/>
      <c r="H204"/>
      <c r="I204"/>
    </row>
    <row r="205" spans="1:9" s="28" customFormat="1" ht="14.25">
      <c r="A205" s="78" t="s">
        <v>25</v>
      </c>
      <c r="B205" s="79">
        <f>B199-B200-B202-B203-B204-B201+1</f>
        <v>-22212</v>
      </c>
      <c r="C205" s="79">
        <f>C199-C200-C202-C203-C204-C201</f>
        <v>-59459</v>
      </c>
      <c r="D205" s="79">
        <f>D199-D200-D202-D203-D204-D201</f>
        <v>-24754</v>
      </c>
      <c r="E205" s="5"/>
      <c r="F205" s="21"/>
      <c r="G205" s="21"/>
      <c r="H205" s="21"/>
      <c r="I205" s="21"/>
    </row>
    <row r="206" spans="1:9" s="28" customFormat="1" ht="14.25">
      <c r="A206" s="75" t="s">
        <v>26</v>
      </c>
      <c r="B206" s="37">
        <v>11924</v>
      </c>
      <c r="C206" s="37">
        <v>19377</v>
      </c>
      <c r="D206" s="37">
        <v>14344</v>
      </c>
      <c r="E206" s="5"/>
      <c r="F206" s="21"/>
      <c r="G206" s="21"/>
      <c r="H206"/>
      <c r="I206"/>
    </row>
    <row r="207" spans="1:9" s="28" customFormat="1" ht="14.25">
      <c r="A207" s="75" t="s">
        <v>27</v>
      </c>
      <c r="B207" s="37">
        <v>807</v>
      </c>
      <c r="C207" s="37">
        <v>103</v>
      </c>
      <c r="D207" s="37">
        <v>19</v>
      </c>
      <c r="E207" s="5"/>
      <c r="F207" s="21"/>
      <c r="G207" s="21"/>
      <c r="H207"/>
      <c r="I207"/>
    </row>
    <row r="208" spans="1:9" s="28" customFormat="1" ht="14.25">
      <c r="A208" s="78" t="s">
        <v>28</v>
      </c>
      <c r="B208" s="79">
        <f>B205+B206-B207</f>
        <v>-11095</v>
      </c>
      <c r="C208" s="79">
        <f>C205+C206-C207</f>
        <v>-40185</v>
      </c>
      <c r="D208" s="79">
        <f>D205+D206-D207</f>
        <v>-10429</v>
      </c>
      <c r="E208" s="5"/>
      <c r="F208" s="21"/>
      <c r="G208" s="21"/>
      <c r="H208" s="21"/>
      <c r="I208" s="21"/>
    </row>
    <row r="209" spans="1:9" s="28" customFormat="1" ht="14.25">
      <c r="A209" s="75" t="s">
        <v>668</v>
      </c>
      <c r="B209" s="37">
        <v>23460</v>
      </c>
      <c r="C209" s="37">
        <v>59636</v>
      </c>
      <c r="D209" s="37">
        <v>30533</v>
      </c>
      <c r="E209" s="5"/>
      <c r="F209" s="21"/>
      <c r="G209" s="21"/>
      <c r="H209"/>
      <c r="I209"/>
    </row>
    <row r="210" spans="1:9" s="28" customFormat="1" ht="14.25">
      <c r="A210" s="75" t="s">
        <v>669</v>
      </c>
      <c r="B210" s="37">
        <v>972</v>
      </c>
      <c r="C210" s="37">
        <v>2285</v>
      </c>
      <c r="D210" s="37">
        <v>722</v>
      </c>
      <c r="E210" s="5"/>
      <c r="F210" s="21"/>
      <c r="G210" s="21"/>
      <c r="H210"/>
      <c r="I210"/>
    </row>
    <row r="211" spans="1:9" s="28" customFormat="1" ht="14.25">
      <c r="A211" s="78" t="s">
        <v>29</v>
      </c>
      <c r="B211" s="79">
        <f>B208+B209-B210</f>
        <v>11393</v>
      </c>
      <c r="C211" s="79">
        <f>C208+C209-C210</f>
        <v>17166</v>
      </c>
      <c r="D211" s="79">
        <f>D208+D209-D210</f>
        <v>19382</v>
      </c>
      <c r="E211" s="5"/>
      <c r="F211" s="21"/>
      <c r="G211" s="21"/>
      <c r="H211" s="21"/>
      <c r="I211" s="21"/>
    </row>
    <row r="212" spans="1:9" s="28" customFormat="1" ht="14.25">
      <c r="A212" s="149"/>
      <c r="B212" s="121"/>
      <c r="C212" s="121"/>
      <c r="D212" s="121"/>
      <c r="E212" s="121"/>
      <c r="F212" s="21"/>
      <c r="G212" s="21"/>
      <c r="H212" s="21"/>
      <c r="I212" s="21"/>
    </row>
    <row r="213" spans="1:9" s="92" customFormat="1" ht="14.25">
      <c r="A213" s="4" t="s">
        <v>31</v>
      </c>
      <c r="B213" s="25"/>
      <c r="C213" s="25"/>
      <c r="D213" s="25"/>
      <c r="E213" s="4"/>
      <c r="F213" s="4"/>
      <c r="G213" s="4"/>
      <c r="H213" s="4"/>
      <c r="I213" s="4"/>
    </row>
    <row r="214" spans="1:9" s="28" customFormat="1" ht="14.25">
      <c r="A214" s="43"/>
      <c r="B214" s="112" t="s">
        <v>671</v>
      </c>
      <c r="C214" s="112" t="s">
        <v>672</v>
      </c>
      <c r="D214" s="112" t="s">
        <v>640</v>
      </c>
      <c r="E214" s="41"/>
      <c r="F214" s="41"/>
      <c r="G214" s="41"/>
      <c r="H214" s="42"/>
      <c r="I214" s="42"/>
    </row>
    <row r="215" spans="1:9" s="28" customFormat="1" ht="14.25">
      <c r="A215" s="16" t="s">
        <v>673</v>
      </c>
      <c r="B215" s="33"/>
      <c r="C215" s="33"/>
      <c r="D215" s="33"/>
      <c r="E215" s="13"/>
      <c r="F215" s="13"/>
      <c r="G215" s="13"/>
      <c r="H215"/>
      <c r="I215"/>
    </row>
    <row r="216" spans="1:9" s="28" customFormat="1" ht="14.25">
      <c r="A216" s="75" t="s">
        <v>674</v>
      </c>
      <c r="B216" s="33">
        <v>310.86</v>
      </c>
      <c r="C216" s="33">
        <v>15.54</v>
      </c>
      <c r="D216" s="33">
        <v>326.4</v>
      </c>
      <c r="E216" s="13"/>
      <c r="F216" s="13"/>
      <c r="G216" s="13"/>
      <c r="H216"/>
      <c r="I216"/>
    </row>
    <row r="217" spans="1:9" s="28" customFormat="1" ht="14.25">
      <c r="A217" s="75" t="s">
        <v>675</v>
      </c>
      <c r="B217" s="33">
        <v>4.06</v>
      </c>
      <c r="C217" s="33">
        <v>0.2</v>
      </c>
      <c r="D217" s="33">
        <v>4.26</v>
      </c>
      <c r="E217" s="13"/>
      <c r="F217" s="13"/>
      <c r="G217" s="13"/>
      <c r="H217"/>
      <c r="I217"/>
    </row>
    <row r="218" spans="1:9" s="28" customFormat="1" ht="14.25">
      <c r="A218" s="16" t="s">
        <v>694</v>
      </c>
      <c r="B218" s="33"/>
      <c r="C218" s="33"/>
      <c r="D218" s="33"/>
      <c r="E218" s="13"/>
      <c r="F218" s="13"/>
      <c r="G218" s="13"/>
      <c r="H218"/>
      <c r="I218"/>
    </row>
    <row r="219" spans="1:9" s="28" customFormat="1" ht="14.25">
      <c r="A219" s="75" t="s">
        <v>674</v>
      </c>
      <c r="B219" s="33">
        <v>274.28</v>
      </c>
      <c r="C219" s="33">
        <v>52.11</v>
      </c>
      <c r="D219" s="33">
        <v>326.39</v>
      </c>
      <c r="E219" s="13"/>
      <c r="F219" s="13"/>
      <c r="G219" s="13"/>
      <c r="H219"/>
      <c r="I219"/>
    </row>
    <row r="220" spans="1:9" s="28" customFormat="1" ht="14.25">
      <c r="A220" s="75" t="s">
        <v>675</v>
      </c>
      <c r="B220" s="33">
        <v>3.58</v>
      </c>
      <c r="C220" s="33">
        <v>0.68</v>
      </c>
      <c r="D220" s="33">
        <v>4.26</v>
      </c>
      <c r="E220" s="13"/>
      <c r="F220" s="13"/>
      <c r="G220" s="13"/>
      <c r="H220"/>
      <c r="I220"/>
    </row>
    <row r="221" spans="1:9" s="28" customFormat="1" ht="14.25">
      <c r="A221" s="16" t="s">
        <v>676</v>
      </c>
      <c r="B221" s="33"/>
      <c r="C221" s="33"/>
      <c r="D221" s="33"/>
      <c r="E221" s="13"/>
      <c r="F221" s="13"/>
      <c r="G221" s="13"/>
      <c r="H221"/>
      <c r="I221"/>
    </row>
    <row r="222" spans="1:9" s="28" customFormat="1" ht="14.25">
      <c r="A222" s="75" t="s">
        <v>674</v>
      </c>
      <c r="B222" s="33">
        <v>292.11</v>
      </c>
      <c r="C222" s="33">
        <v>55.5</v>
      </c>
      <c r="D222" s="33">
        <v>347.61</v>
      </c>
      <c r="E222" s="13"/>
      <c r="F222" s="13"/>
      <c r="G222" s="13"/>
      <c r="H222"/>
      <c r="I222"/>
    </row>
    <row r="223" spans="1:9" s="28" customFormat="1" ht="14.25">
      <c r="A223" s="75" t="s">
        <v>675</v>
      </c>
      <c r="B223" s="33">
        <v>3.81</v>
      </c>
      <c r="C223" s="33">
        <v>0.72</v>
      </c>
      <c r="D223" s="33">
        <v>4.53</v>
      </c>
      <c r="E223" s="13"/>
      <c r="F223" s="13"/>
      <c r="G223" s="13"/>
      <c r="H223"/>
      <c r="I223"/>
    </row>
    <row r="224" spans="1:9" s="28" customFormat="1" ht="14.25">
      <c r="A224" s="16" t="s">
        <v>677</v>
      </c>
      <c r="B224" s="33"/>
      <c r="C224" s="33"/>
      <c r="D224" s="33"/>
      <c r="E224" s="13"/>
      <c r="F224" s="13"/>
      <c r="G224" s="13"/>
      <c r="H224"/>
      <c r="I224"/>
    </row>
    <row r="225" spans="1:9" s="28" customFormat="1" ht="14.25">
      <c r="A225" s="75" t="s">
        <v>674</v>
      </c>
      <c r="B225" s="33">
        <v>301.46</v>
      </c>
      <c r="C225" s="33">
        <v>57.28</v>
      </c>
      <c r="D225" s="33">
        <v>358.74</v>
      </c>
      <c r="E225" s="13"/>
      <c r="F225" s="13"/>
      <c r="G225" s="13"/>
      <c r="H225"/>
      <c r="I225"/>
    </row>
    <row r="226" spans="1:9" s="28" customFormat="1" ht="14.25">
      <c r="A226" s="75" t="s">
        <v>675</v>
      </c>
      <c r="B226" s="33">
        <v>3.93</v>
      </c>
      <c r="C226" s="33">
        <v>0.75</v>
      </c>
      <c r="D226" s="33">
        <v>4.68</v>
      </c>
      <c r="E226" s="13"/>
      <c r="F226" s="13"/>
      <c r="G226" s="13"/>
      <c r="H226"/>
      <c r="I226"/>
    </row>
    <row r="227" spans="1:9" s="28" customFormat="1" ht="14.25">
      <c r="A227" s="16" t="s">
        <v>57</v>
      </c>
      <c r="B227" s="33"/>
      <c r="C227" s="33"/>
      <c r="D227" s="33"/>
      <c r="E227" s="13"/>
      <c r="F227" s="13"/>
      <c r="G227" s="13"/>
      <c r="H227"/>
      <c r="I227"/>
    </row>
    <row r="228" spans="1:9" s="28" customFormat="1" ht="14.25">
      <c r="A228" s="75" t="s">
        <v>674</v>
      </c>
      <c r="B228" s="33">
        <v>301.46</v>
      </c>
      <c r="C228" s="33">
        <v>57.28</v>
      </c>
      <c r="D228" s="33">
        <v>358.74</v>
      </c>
      <c r="E228" s="13"/>
      <c r="F228" s="13"/>
      <c r="G228" s="13"/>
      <c r="H228"/>
      <c r="I228"/>
    </row>
    <row r="229" spans="1:9" s="28" customFormat="1" ht="14.25">
      <c r="A229" s="75" t="s">
        <v>675</v>
      </c>
      <c r="B229" s="33">
        <v>4.91</v>
      </c>
      <c r="C229" s="33">
        <f>B229*19/100</f>
        <v>0.9329000000000001</v>
      </c>
      <c r="D229" s="33">
        <f>C229+B229</f>
        <v>5.8429</v>
      </c>
      <c r="E229" s="13"/>
      <c r="F229" s="13"/>
      <c r="G229" s="13"/>
      <c r="H229"/>
      <c r="I229"/>
    </row>
    <row r="230" spans="1:9" s="28" customFormat="1" ht="14.25">
      <c r="A230" s="16" t="s">
        <v>58</v>
      </c>
      <c r="B230" s="33"/>
      <c r="C230" s="33"/>
      <c r="D230" s="33"/>
      <c r="E230" s="13"/>
      <c r="F230" s="13"/>
      <c r="G230" s="13"/>
      <c r="H230"/>
      <c r="I230"/>
    </row>
    <row r="231" spans="1:9" s="28" customFormat="1" ht="14.25">
      <c r="A231" s="75" t="s">
        <v>674</v>
      </c>
      <c r="B231" s="33">
        <v>301.46</v>
      </c>
      <c r="C231" s="33">
        <v>57.28</v>
      </c>
      <c r="D231" s="33">
        <v>358.74</v>
      </c>
      <c r="E231" s="13"/>
      <c r="F231" s="13"/>
      <c r="G231" s="13"/>
      <c r="H231"/>
      <c r="I231"/>
    </row>
    <row r="232" spans="1:9" s="28" customFormat="1" ht="14.25">
      <c r="A232" s="75" t="s">
        <v>675</v>
      </c>
      <c r="B232" s="33">
        <v>5.48</v>
      </c>
      <c r="C232" s="33">
        <f>B232*19/100</f>
        <v>1.0412000000000001</v>
      </c>
      <c r="D232" s="33">
        <f>C232+B232</f>
        <v>6.5212</v>
      </c>
      <c r="E232" s="13"/>
      <c r="F232" s="13"/>
      <c r="G232" s="13"/>
      <c r="H232"/>
      <c r="I232"/>
    </row>
    <row r="233" spans="1:9" s="28" customFormat="1" ht="14.25">
      <c r="A233" s="16" t="s">
        <v>59</v>
      </c>
      <c r="B233" s="33"/>
      <c r="C233" s="33"/>
      <c r="D233" s="33"/>
      <c r="E233" s="13"/>
      <c r="F233" s="13"/>
      <c r="G233" s="13"/>
      <c r="H233"/>
      <c r="I233"/>
    </row>
    <row r="234" spans="1:9" s="28" customFormat="1" ht="14.25">
      <c r="A234" s="75" t="s">
        <v>674</v>
      </c>
      <c r="B234" s="33">
        <v>301.46</v>
      </c>
      <c r="C234" s="33">
        <v>57.28</v>
      </c>
      <c r="D234" s="33">
        <v>358.74</v>
      </c>
      <c r="E234" s="13"/>
      <c r="F234" s="13"/>
      <c r="G234" s="13"/>
      <c r="H234"/>
      <c r="I234"/>
    </row>
    <row r="235" spans="1:9" s="28" customFormat="1" ht="14.25">
      <c r="A235" s="75" t="s">
        <v>675</v>
      </c>
      <c r="B235" s="33">
        <v>5.61</v>
      </c>
      <c r="C235" s="33">
        <f>B235*19/100</f>
        <v>1.0659</v>
      </c>
      <c r="D235" s="33">
        <f>C235+B235</f>
        <v>6.6759</v>
      </c>
      <c r="E235" s="13"/>
      <c r="F235" s="13"/>
      <c r="G235" s="13"/>
      <c r="H235"/>
      <c r="I235"/>
    </row>
    <row r="236" spans="1:9" s="28" customFormat="1" ht="14.25">
      <c r="A236" s="96" t="s">
        <v>60</v>
      </c>
      <c r="B236" s="33"/>
      <c r="C236" s="33"/>
      <c r="D236" s="33"/>
      <c r="E236" s="13"/>
      <c r="F236" s="13"/>
      <c r="G236" s="13"/>
      <c r="H236"/>
      <c r="I236"/>
    </row>
    <row r="237" spans="1:9" s="28" customFormat="1" ht="14.25">
      <c r="A237" s="75" t="s">
        <v>674</v>
      </c>
      <c r="B237" s="33">
        <v>301.46</v>
      </c>
      <c r="C237" s="33">
        <v>57.28</v>
      </c>
      <c r="D237" s="33">
        <v>358.74</v>
      </c>
      <c r="E237" s="13"/>
      <c r="F237" s="13"/>
      <c r="G237" s="13"/>
      <c r="H237"/>
      <c r="I237"/>
    </row>
    <row r="238" spans="1:9" s="28" customFormat="1" ht="14.25">
      <c r="A238" s="75" t="s">
        <v>675</v>
      </c>
      <c r="B238" s="33">
        <v>5.84</v>
      </c>
      <c r="C238" s="33">
        <f>B238*19/100</f>
        <v>1.1096</v>
      </c>
      <c r="D238" s="33">
        <f>C238+B238</f>
        <v>6.9496</v>
      </c>
      <c r="E238" s="13"/>
      <c r="F238" s="13"/>
      <c r="G238" s="13"/>
      <c r="H238"/>
      <c r="I238"/>
    </row>
    <row r="239" spans="1:9" s="28" customFormat="1" ht="14.25">
      <c r="A239" s="16" t="s">
        <v>61</v>
      </c>
      <c r="B239" s="33"/>
      <c r="C239" s="33"/>
      <c r="D239" s="33"/>
      <c r="E239" s="13"/>
      <c r="F239" s="13"/>
      <c r="G239" s="13"/>
      <c r="H239"/>
      <c r="I239"/>
    </row>
    <row r="240" spans="1:9" s="28" customFormat="1" ht="14.25">
      <c r="A240" s="75" t="s">
        <v>674</v>
      </c>
      <c r="B240" s="33">
        <v>301.46</v>
      </c>
      <c r="C240" s="33">
        <v>57.28</v>
      </c>
      <c r="D240" s="33">
        <v>358.74</v>
      </c>
      <c r="E240" s="13"/>
      <c r="F240" s="13"/>
      <c r="G240" s="13"/>
      <c r="H240"/>
      <c r="I240"/>
    </row>
    <row r="241" spans="1:9" s="28" customFormat="1" ht="14.25">
      <c r="A241" s="75" t="s">
        <v>675</v>
      </c>
      <c r="B241" s="33">
        <v>6.18</v>
      </c>
      <c r="C241" s="33">
        <f>B241*19/100</f>
        <v>1.1742</v>
      </c>
      <c r="D241" s="33">
        <f>C241+B241</f>
        <v>7.3542</v>
      </c>
      <c r="E241" s="13"/>
      <c r="F241" s="13"/>
      <c r="G241" s="13"/>
      <c r="H241"/>
      <c r="I241"/>
    </row>
    <row r="242" spans="1:9" s="28" customFormat="1" ht="14.25">
      <c r="A242" s="16" t="s">
        <v>62</v>
      </c>
      <c r="B242" s="33"/>
      <c r="C242" s="33"/>
      <c r="D242" s="33"/>
      <c r="E242" s="13"/>
      <c r="F242" s="13"/>
      <c r="G242" s="13"/>
      <c r="H242"/>
      <c r="I242"/>
    </row>
    <row r="243" spans="1:9" s="28" customFormat="1" ht="14.25">
      <c r="A243" s="75" t="s">
        <v>674</v>
      </c>
      <c r="B243" s="33">
        <v>301.46</v>
      </c>
      <c r="C243" s="33">
        <v>57.28</v>
      </c>
      <c r="D243" s="33">
        <v>358.74</v>
      </c>
      <c r="E243" s="13"/>
      <c r="F243" s="13"/>
      <c r="G243" s="13"/>
      <c r="H243"/>
      <c r="I243"/>
    </row>
    <row r="244" spans="1:9" s="28" customFormat="1" ht="14.25">
      <c r="A244" s="75" t="s">
        <v>675</v>
      </c>
      <c r="B244" s="33">
        <v>6.54</v>
      </c>
      <c r="C244" s="33">
        <f>B244*19/100</f>
        <v>1.2426000000000001</v>
      </c>
      <c r="D244" s="33">
        <f>C244+B244</f>
        <v>7.7826</v>
      </c>
      <c r="E244" s="13"/>
      <c r="F244" s="13"/>
      <c r="G244" s="13"/>
      <c r="H244"/>
      <c r="I244"/>
    </row>
    <row r="245" spans="1:9" s="28" customFormat="1" ht="14.25">
      <c r="A245" s="16" t="s">
        <v>261</v>
      </c>
      <c r="B245" s="33"/>
      <c r="C245" s="33"/>
      <c r="D245" s="33"/>
      <c r="E245" s="13"/>
      <c r="F245" s="13"/>
      <c r="G245" s="13"/>
      <c r="H245"/>
      <c r="I245"/>
    </row>
    <row r="246" spans="1:9" s="28" customFormat="1" ht="14.25">
      <c r="A246" s="75" t="s">
        <v>674</v>
      </c>
      <c r="B246" s="33">
        <v>301.46</v>
      </c>
      <c r="C246" s="33">
        <v>57.28</v>
      </c>
      <c r="D246" s="33">
        <v>358.74</v>
      </c>
      <c r="E246" s="13"/>
      <c r="F246" s="13"/>
      <c r="G246" s="13"/>
      <c r="H246"/>
      <c r="I246"/>
    </row>
    <row r="247" spans="1:9" s="28" customFormat="1" ht="14.25">
      <c r="A247" s="75" t="s">
        <v>675</v>
      </c>
      <c r="B247" s="33">
        <v>7.26</v>
      </c>
      <c r="C247" s="33">
        <f>B247*19/100</f>
        <v>1.3794</v>
      </c>
      <c r="D247" s="33">
        <f>C247+B247</f>
        <v>8.6394</v>
      </c>
      <c r="E247" s="13"/>
      <c r="F247" s="13"/>
      <c r="G247" s="13"/>
      <c r="H247"/>
      <c r="I247"/>
    </row>
    <row r="248" spans="1:9" s="28" customFormat="1" ht="14.25">
      <c r="A248" s="77"/>
      <c r="B248" s="26"/>
      <c r="C248" s="26"/>
      <c r="D248" s="26"/>
      <c r="E248" s="13"/>
      <c r="F248" s="13"/>
      <c r="G248" s="13"/>
      <c r="H248"/>
      <c r="I248"/>
    </row>
    <row r="249" spans="1:4" s="21" customFormat="1" ht="12.75">
      <c r="A249" s="4" t="s">
        <v>265</v>
      </c>
      <c r="B249" s="25"/>
      <c r="C249" s="25"/>
      <c r="D249" s="25"/>
    </row>
    <row r="250" spans="1:2" s="21" customFormat="1" ht="12.75">
      <c r="A250" s="4" t="s">
        <v>151</v>
      </c>
      <c r="B250" s="4"/>
    </row>
    <row r="251" spans="1:2" s="21" customFormat="1" ht="12.75">
      <c r="A251" s="4" t="s">
        <v>343</v>
      </c>
      <c r="B251" s="4"/>
    </row>
    <row r="252" spans="1:2" s="21" customFormat="1" ht="12.75">
      <c r="A252" s="4" t="s">
        <v>342</v>
      </c>
      <c r="B252" s="4"/>
    </row>
    <row r="253" spans="1:8" s="44" customFormat="1" ht="12.75">
      <c r="A253" s="49"/>
      <c r="B253" s="116" t="s">
        <v>651</v>
      </c>
      <c r="C253" s="116" t="s">
        <v>679</v>
      </c>
      <c r="D253" s="116" t="s">
        <v>18</v>
      </c>
      <c r="E253" s="49" t="s">
        <v>266</v>
      </c>
      <c r="F253" s="49" t="s">
        <v>267</v>
      </c>
      <c r="G253" s="49" t="s">
        <v>268</v>
      </c>
      <c r="H253" s="150"/>
    </row>
    <row r="254" spans="1:8" s="13" customFormat="1" ht="25.5">
      <c r="A254" s="72" t="s">
        <v>263</v>
      </c>
      <c r="B254" s="33">
        <v>301.46</v>
      </c>
      <c r="C254" s="33">
        <v>103.28</v>
      </c>
      <c r="D254" s="33">
        <v>299.01</v>
      </c>
      <c r="E254" s="32">
        <v>250.24</v>
      </c>
      <c r="F254" s="32">
        <v>304.82</v>
      </c>
      <c r="G254" s="32">
        <v>121.85</v>
      </c>
      <c r="H254" s="24"/>
    </row>
    <row r="255" spans="1:8" s="13" customFormat="1" ht="25.5">
      <c r="A255" s="72" t="s">
        <v>264</v>
      </c>
      <c r="B255" s="33">
        <v>7.26</v>
      </c>
      <c r="C255" s="33">
        <v>5.5147</v>
      </c>
      <c r="D255" s="33">
        <v>7.804</v>
      </c>
      <c r="E255" s="33">
        <v>6.42654</v>
      </c>
      <c r="F255" s="33">
        <v>7.44709</v>
      </c>
      <c r="G255" s="33">
        <v>9.66083</v>
      </c>
      <c r="H255" s="26"/>
    </row>
    <row r="256" spans="1:8" s="13" customFormat="1" ht="12.75">
      <c r="A256" s="195"/>
      <c r="B256" s="26"/>
      <c r="C256" s="26"/>
      <c r="D256" s="26"/>
      <c r="E256" s="26"/>
      <c r="F256" s="26"/>
      <c r="G256" s="26"/>
      <c r="H256" s="26"/>
    </row>
    <row r="257" spans="1:8" s="13" customFormat="1" ht="12.75">
      <c r="A257" s="195"/>
      <c r="B257" s="26"/>
      <c r="C257" s="26"/>
      <c r="D257" s="26"/>
      <c r="E257" s="26"/>
      <c r="F257" s="26"/>
      <c r="G257" s="26"/>
      <c r="H257" s="26"/>
    </row>
    <row r="258" spans="1:8" s="13" customFormat="1" ht="12.75">
      <c r="A258" s="195"/>
      <c r="B258" s="26"/>
      <c r="C258" s="26"/>
      <c r="D258" s="26"/>
      <c r="E258" s="26"/>
      <c r="F258" s="26"/>
      <c r="G258" s="26"/>
      <c r="H258" s="26"/>
    </row>
    <row r="259" spans="1:4" s="13" customFormat="1" ht="12.75">
      <c r="A259" s="24"/>
      <c r="B259" s="26"/>
      <c r="C259" s="26"/>
      <c r="D259" s="26"/>
    </row>
    <row r="260" spans="1:6" s="54" customFormat="1" ht="18">
      <c r="A260" s="95" t="s">
        <v>63</v>
      </c>
      <c r="B260" s="95"/>
      <c r="C260" s="95"/>
      <c r="D260" s="95"/>
      <c r="E260" s="95"/>
      <c r="F260" s="95"/>
    </row>
    <row r="261" spans="1:9" s="28" customFormat="1" ht="14.25">
      <c r="A261" s="21"/>
      <c r="B261"/>
      <c r="C261"/>
      <c r="D261"/>
      <c r="E261"/>
      <c r="F261"/>
      <c r="G261"/>
      <c r="H261"/>
      <c r="I261"/>
    </row>
    <row r="262" spans="1:9" s="28" customFormat="1" ht="14.25">
      <c r="A262" s="21" t="s">
        <v>95</v>
      </c>
      <c r="B262"/>
      <c r="C262"/>
      <c r="D262"/>
      <c r="E262"/>
      <c r="F262"/>
      <c r="G262"/>
      <c r="H262"/>
      <c r="I262"/>
    </row>
    <row r="263" spans="1:9" s="28" customFormat="1" ht="14.25">
      <c r="A263" s="21" t="s">
        <v>112</v>
      </c>
      <c r="B263"/>
      <c r="C263"/>
      <c r="D263"/>
      <c r="E263"/>
      <c r="F263"/>
      <c r="G263"/>
      <c r="H263"/>
      <c r="I263"/>
    </row>
    <row r="264" spans="1:9" s="28" customFormat="1" ht="14.25">
      <c r="A264" s="21" t="s">
        <v>110</v>
      </c>
      <c r="B264"/>
      <c r="C264"/>
      <c r="D264"/>
      <c r="E264"/>
      <c r="F264"/>
      <c r="G264"/>
      <c r="H264"/>
      <c r="I264"/>
    </row>
    <row r="265" spans="1:9" s="28" customFormat="1" ht="14.25">
      <c r="A265" s="21" t="s">
        <v>111</v>
      </c>
      <c r="B265"/>
      <c r="C265"/>
      <c r="D265"/>
      <c r="E265"/>
      <c r="F265"/>
      <c r="G265"/>
      <c r="H265"/>
      <c r="I265"/>
    </row>
    <row r="266" spans="1:9" s="28" customFormat="1" ht="14.25">
      <c r="A266" s="21" t="s">
        <v>237</v>
      </c>
      <c r="B266"/>
      <c r="C266"/>
      <c r="D266"/>
      <c r="E266"/>
      <c r="F266"/>
      <c r="G266"/>
      <c r="H266"/>
      <c r="I266"/>
    </row>
    <row r="267" spans="1:9" s="28" customFormat="1" ht="14.25">
      <c r="A267" s="21" t="s">
        <v>238</v>
      </c>
      <c r="B267"/>
      <c r="C267"/>
      <c r="D267"/>
      <c r="E267"/>
      <c r="F267"/>
      <c r="G267"/>
      <c r="H267"/>
      <c r="I267"/>
    </row>
    <row r="268" spans="1:9" s="28" customFormat="1" ht="14.25">
      <c r="A268" s="21" t="s">
        <v>239</v>
      </c>
      <c r="B268"/>
      <c r="C268"/>
      <c r="D268"/>
      <c r="E268"/>
      <c r="F268"/>
      <c r="G268"/>
      <c r="H268"/>
      <c r="I268"/>
    </row>
    <row r="269" spans="1:9" s="28" customFormat="1" ht="14.25">
      <c r="A269" s="21"/>
      <c r="B269"/>
      <c r="C269"/>
      <c r="D269"/>
      <c r="E269"/>
      <c r="F269"/>
      <c r="G269"/>
      <c r="H269"/>
      <c r="I269"/>
    </row>
    <row r="270" spans="1:9" s="28" customFormat="1" ht="14.25">
      <c r="A270" s="21" t="s">
        <v>235</v>
      </c>
      <c r="B270"/>
      <c r="C270"/>
      <c r="D270"/>
      <c r="E270"/>
      <c r="F270"/>
      <c r="G270"/>
      <c r="H270"/>
      <c r="I270"/>
    </row>
    <row r="271" spans="1:9" s="29" customFormat="1" ht="39">
      <c r="A271" s="49" t="s">
        <v>64</v>
      </c>
      <c r="B271" s="8" t="s">
        <v>236</v>
      </c>
      <c r="C271" s="128" t="s">
        <v>240</v>
      </c>
      <c r="D271" s="128" t="s">
        <v>241</v>
      </c>
      <c r="E271" s="21"/>
      <c r="F271" s="21"/>
      <c r="G271" s="21"/>
      <c r="H271" s="21"/>
      <c r="I271" s="21"/>
    </row>
    <row r="272" spans="1:9" s="29" customFormat="1" ht="26.25">
      <c r="A272" s="2" t="s">
        <v>38</v>
      </c>
      <c r="B272" s="15">
        <v>190</v>
      </c>
      <c r="C272" s="19">
        <v>220</v>
      </c>
      <c r="D272" s="19">
        <f>C272*100/B272</f>
        <v>115.78947368421052</v>
      </c>
      <c r="E272"/>
      <c r="F272"/>
      <c r="G272"/>
      <c r="H272"/>
      <c r="I272"/>
    </row>
    <row r="273" spans="1:9" s="29" customFormat="1" ht="26.25">
      <c r="A273" s="2" t="s">
        <v>172</v>
      </c>
      <c r="B273" s="15">
        <v>150</v>
      </c>
      <c r="C273" s="19">
        <v>170</v>
      </c>
      <c r="D273" s="19">
        <f aca="true" t="shared" si="1" ref="D273:D281">C273*100/B273</f>
        <v>113.33333333333333</v>
      </c>
      <c r="E273"/>
      <c r="F273"/>
      <c r="G273"/>
      <c r="H273"/>
      <c r="I273"/>
    </row>
    <row r="274" spans="1:9" s="29" customFormat="1" ht="26.25">
      <c r="A274" s="2" t="s">
        <v>39</v>
      </c>
      <c r="B274" s="15">
        <v>130</v>
      </c>
      <c r="C274" s="19">
        <v>150</v>
      </c>
      <c r="D274" s="19">
        <f t="shared" si="1"/>
        <v>115.38461538461539</v>
      </c>
      <c r="E274"/>
      <c r="F274"/>
      <c r="G274"/>
      <c r="H274"/>
      <c r="I274"/>
    </row>
    <row r="275" spans="1:9" s="29" customFormat="1" ht="26.25">
      <c r="A275" s="2" t="s">
        <v>40</v>
      </c>
      <c r="B275" s="15">
        <v>240</v>
      </c>
      <c r="C275" s="19">
        <v>280</v>
      </c>
      <c r="D275" s="19">
        <f t="shared" si="1"/>
        <v>116.66666666666667</v>
      </c>
      <c r="E275"/>
      <c r="F275"/>
      <c r="G275"/>
      <c r="H275"/>
      <c r="I275"/>
    </row>
    <row r="276" spans="1:9" s="29" customFormat="1" ht="26.25">
      <c r="A276" s="2" t="s">
        <v>41</v>
      </c>
      <c r="B276" s="15">
        <v>730</v>
      </c>
      <c r="C276" s="19">
        <v>830</v>
      </c>
      <c r="D276" s="19">
        <f t="shared" si="1"/>
        <v>113.6986301369863</v>
      </c>
      <c r="E276"/>
      <c r="F276"/>
      <c r="G276"/>
      <c r="H276"/>
      <c r="I276"/>
    </row>
    <row r="277" spans="1:9" s="29" customFormat="1" ht="26.25">
      <c r="A277" s="2" t="s">
        <v>647</v>
      </c>
      <c r="B277" s="15">
        <v>1190</v>
      </c>
      <c r="C277" s="19">
        <v>1350</v>
      </c>
      <c r="D277" s="19">
        <f t="shared" si="1"/>
        <v>113.4453781512605</v>
      </c>
      <c r="E277"/>
      <c r="F277"/>
      <c r="G277"/>
      <c r="H277"/>
      <c r="I277"/>
    </row>
    <row r="278" spans="1:9" s="29" customFormat="1" ht="26.25">
      <c r="A278" s="2" t="s">
        <v>42</v>
      </c>
      <c r="B278" s="15">
        <v>2330</v>
      </c>
      <c r="C278" s="19">
        <v>2700</v>
      </c>
      <c r="D278" s="19">
        <f t="shared" si="1"/>
        <v>115.87982832618026</v>
      </c>
      <c r="E278"/>
      <c r="F278"/>
      <c r="G278"/>
      <c r="H278"/>
      <c r="I278"/>
    </row>
    <row r="279" spans="1:9" s="29" customFormat="1" ht="15">
      <c r="A279" s="1" t="s">
        <v>649</v>
      </c>
      <c r="B279" s="15">
        <v>4600</v>
      </c>
      <c r="C279" s="19">
        <v>5200</v>
      </c>
      <c r="D279" s="19">
        <f t="shared" si="1"/>
        <v>113.04347826086956</v>
      </c>
      <c r="E279"/>
      <c r="F279"/>
      <c r="G279"/>
      <c r="H279"/>
      <c r="I279"/>
    </row>
    <row r="280" spans="1:9" s="29" customFormat="1" ht="15">
      <c r="A280" s="1" t="s">
        <v>648</v>
      </c>
      <c r="B280" s="15">
        <v>2780</v>
      </c>
      <c r="C280" s="19">
        <v>3250</v>
      </c>
      <c r="D280" s="19">
        <f t="shared" si="1"/>
        <v>116.90647482014388</v>
      </c>
      <c r="E280"/>
      <c r="F280"/>
      <c r="G280"/>
      <c r="H280"/>
      <c r="I280"/>
    </row>
    <row r="281" spans="1:9" s="29" customFormat="1" ht="26.25">
      <c r="A281" s="2" t="s">
        <v>43</v>
      </c>
      <c r="B281" s="15">
        <v>2770</v>
      </c>
      <c r="C281" s="19">
        <v>3200</v>
      </c>
      <c r="D281" s="19">
        <f t="shared" si="1"/>
        <v>115.52346570397111</v>
      </c>
      <c r="E281"/>
      <c r="F281"/>
      <c r="G281"/>
      <c r="H281"/>
      <c r="I281"/>
    </row>
    <row r="282" spans="1:9" s="29" customFormat="1" ht="15">
      <c r="A282" s="98"/>
      <c r="B282" s="46"/>
      <c r="C282"/>
      <c r="D282"/>
      <c r="E282"/>
      <c r="F282"/>
      <c r="G282"/>
      <c r="H282"/>
      <c r="I282"/>
    </row>
    <row r="283" s="4" customFormat="1" ht="12.75">
      <c r="A283" s="4" t="s">
        <v>66</v>
      </c>
    </row>
    <row r="284" spans="1:3" ht="25.5">
      <c r="A284" s="1" t="s">
        <v>65</v>
      </c>
      <c r="B284" s="47" t="s">
        <v>640</v>
      </c>
      <c r="C284" s="23" t="s">
        <v>56</v>
      </c>
    </row>
    <row r="285" spans="1:9" s="29" customFormat="1" ht="15">
      <c r="A285" s="100">
        <v>36549</v>
      </c>
      <c r="B285" s="15">
        <v>133</v>
      </c>
      <c r="C285" s="19">
        <v>100</v>
      </c>
      <c r="D285"/>
      <c r="E285"/>
      <c r="F285"/>
      <c r="G285"/>
      <c r="H285"/>
      <c r="I285"/>
    </row>
    <row r="286" spans="1:9" s="29" customFormat="1" ht="15">
      <c r="A286" s="100">
        <v>36589</v>
      </c>
      <c r="B286" s="15">
        <v>136.3</v>
      </c>
      <c r="C286" s="19">
        <f>B286*100/B285</f>
        <v>102.48120300751881</v>
      </c>
      <c r="D286"/>
      <c r="E286"/>
      <c r="F286"/>
      <c r="G286"/>
      <c r="H286"/>
      <c r="I286"/>
    </row>
    <row r="287" spans="1:9" s="29" customFormat="1" ht="15">
      <c r="A287" s="100">
        <v>36614</v>
      </c>
      <c r="B287" s="15">
        <v>135.3</v>
      </c>
      <c r="C287" s="19">
        <f aca="true" t="shared" si="2" ref="C287:C302">B287*100/B286</f>
        <v>99.26632428466618</v>
      </c>
      <c r="D287"/>
      <c r="E287"/>
      <c r="F287"/>
      <c r="G287"/>
      <c r="H287"/>
      <c r="I287"/>
    </row>
    <row r="288" spans="1:9" s="29" customFormat="1" ht="15">
      <c r="A288" s="100">
        <v>36662</v>
      </c>
      <c r="B288" s="15">
        <v>137.7</v>
      </c>
      <c r="C288" s="19">
        <f t="shared" si="2"/>
        <v>101.77383592017736</v>
      </c>
      <c r="D288"/>
      <c r="E288"/>
      <c r="F288"/>
      <c r="G288"/>
      <c r="H288"/>
      <c r="I288"/>
    </row>
    <row r="289" spans="1:9" s="29" customFormat="1" ht="15">
      <c r="A289" s="100">
        <v>36676</v>
      </c>
      <c r="B289" s="15">
        <v>140.2</v>
      </c>
      <c r="C289" s="19">
        <f t="shared" si="2"/>
        <v>101.8155410312273</v>
      </c>
      <c r="D289"/>
      <c r="E289"/>
      <c r="F289"/>
      <c r="G289"/>
      <c r="H289"/>
      <c r="I289"/>
    </row>
    <row r="290" spans="1:9" s="29" customFormat="1" ht="15">
      <c r="A290" s="100">
        <v>36704</v>
      </c>
      <c r="B290" s="15">
        <v>143.5</v>
      </c>
      <c r="C290" s="19">
        <f t="shared" si="2"/>
        <v>102.35378031383739</v>
      </c>
      <c r="D290"/>
      <c r="E290"/>
      <c r="F290"/>
      <c r="G290"/>
      <c r="H290"/>
      <c r="I290"/>
    </row>
    <row r="291" spans="1:9" s="29" customFormat="1" ht="15">
      <c r="A291" s="100">
        <v>36718</v>
      </c>
      <c r="B291" s="15">
        <v>147.1</v>
      </c>
      <c r="C291" s="19">
        <f t="shared" si="2"/>
        <v>102.50871080139373</v>
      </c>
      <c r="D291"/>
      <c r="E291"/>
      <c r="F291"/>
      <c r="G291"/>
      <c r="H291"/>
      <c r="I291"/>
    </row>
    <row r="292" spans="1:9" s="29" customFormat="1" ht="15">
      <c r="A292" s="101">
        <v>36732</v>
      </c>
      <c r="B292" s="15">
        <v>147</v>
      </c>
      <c r="C292" s="19">
        <f t="shared" si="2"/>
        <v>99.93201903467029</v>
      </c>
      <c r="D292"/>
      <c r="E292"/>
      <c r="F292"/>
      <c r="G292"/>
      <c r="H292"/>
      <c r="I292"/>
    </row>
    <row r="293" spans="1:9" s="29" customFormat="1" ht="15">
      <c r="A293" s="101">
        <v>36746</v>
      </c>
      <c r="B293" s="15">
        <v>146.1</v>
      </c>
      <c r="C293" s="19">
        <f t="shared" si="2"/>
        <v>99.38775510204081</v>
      </c>
      <c r="D293"/>
      <c r="E293"/>
      <c r="F293"/>
      <c r="G293"/>
      <c r="H293"/>
      <c r="I293"/>
    </row>
    <row r="294" spans="1:9" s="29" customFormat="1" ht="15">
      <c r="A294" s="101">
        <v>36760</v>
      </c>
      <c r="B294" s="15">
        <v>150.6</v>
      </c>
      <c r="C294" s="19">
        <f t="shared" si="2"/>
        <v>103.08008213552361</v>
      </c>
      <c r="D294"/>
      <c r="E294"/>
      <c r="F294"/>
      <c r="G294"/>
      <c r="H294"/>
      <c r="I294"/>
    </row>
    <row r="295" spans="1:9" s="29" customFormat="1" ht="15">
      <c r="A295" s="101">
        <v>36774</v>
      </c>
      <c r="B295" s="15">
        <v>159.3</v>
      </c>
      <c r="C295" s="19">
        <f t="shared" si="2"/>
        <v>105.7768924302789</v>
      </c>
      <c r="D295"/>
      <c r="E295"/>
      <c r="F295"/>
      <c r="G295"/>
      <c r="H295"/>
      <c r="I295"/>
    </row>
    <row r="296" spans="1:9" s="29" customFormat="1" ht="15">
      <c r="A296" s="101">
        <v>36788</v>
      </c>
      <c r="B296" s="15">
        <v>169.3</v>
      </c>
      <c r="C296" s="19">
        <f t="shared" si="2"/>
        <v>106.27746390458255</v>
      </c>
      <c r="D296"/>
      <c r="E296"/>
      <c r="F296"/>
      <c r="G296"/>
      <c r="H296"/>
      <c r="I296"/>
    </row>
    <row r="297" spans="1:9" s="29" customFormat="1" ht="15">
      <c r="A297" s="101">
        <v>36800</v>
      </c>
      <c r="B297" s="15">
        <v>162.5</v>
      </c>
      <c r="C297" s="19">
        <f t="shared" si="2"/>
        <v>95.98346131128174</v>
      </c>
      <c r="D297"/>
      <c r="E297"/>
      <c r="F297"/>
      <c r="G297"/>
      <c r="H297"/>
      <c r="I297"/>
    </row>
    <row r="298" spans="1:9" s="29" customFormat="1" ht="15">
      <c r="A298" s="101">
        <v>36802</v>
      </c>
      <c r="B298" s="15">
        <v>159.8</v>
      </c>
      <c r="C298" s="19">
        <f t="shared" si="2"/>
        <v>98.33846153846154</v>
      </c>
      <c r="D298"/>
      <c r="E298"/>
      <c r="F298"/>
      <c r="G298"/>
      <c r="H298"/>
      <c r="I298"/>
    </row>
    <row r="299" spans="1:9" s="29" customFormat="1" ht="15">
      <c r="A299" s="101">
        <v>36832</v>
      </c>
      <c r="B299" s="15">
        <v>163.2</v>
      </c>
      <c r="C299" s="19">
        <f t="shared" si="2"/>
        <v>102.12765957446807</v>
      </c>
      <c r="D299"/>
      <c r="E299"/>
      <c r="F299"/>
      <c r="G299"/>
      <c r="H299"/>
      <c r="I299"/>
    </row>
    <row r="300" spans="1:9" s="29" customFormat="1" ht="15">
      <c r="A300" s="101">
        <v>36844</v>
      </c>
      <c r="B300" s="15">
        <v>156.6</v>
      </c>
      <c r="C300" s="19">
        <f t="shared" si="2"/>
        <v>95.95588235294119</v>
      </c>
      <c r="D300"/>
      <c r="E300"/>
      <c r="F300"/>
      <c r="G300"/>
      <c r="H300"/>
      <c r="I300"/>
    </row>
    <row r="301" spans="1:9" s="29" customFormat="1" ht="15">
      <c r="A301" s="101">
        <v>36858</v>
      </c>
      <c r="B301" s="15">
        <v>162.7</v>
      </c>
      <c r="C301" s="19">
        <f t="shared" si="2"/>
        <v>103.89527458492975</v>
      </c>
      <c r="D301"/>
      <c r="E301"/>
      <c r="F301"/>
      <c r="G301"/>
      <c r="H301"/>
      <c r="I301"/>
    </row>
    <row r="302" spans="1:9" s="29" customFormat="1" ht="15">
      <c r="A302" s="101">
        <v>36872</v>
      </c>
      <c r="B302" s="15">
        <v>157.5</v>
      </c>
      <c r="C302" s="19">
        <f t="shared" si="2"/>
        <v>96.80393362015981</v>
      </c>
      <c r="D302"/>
      <c r="E302"/>
      <c r="F302"/>
      <c r="G302"/>
      <c r="H302"/>
      <c r="I302"/>
    </row>
    <row r="303" spans="1:9" s="29" customFormat="1" ht="15">
      <c r="A303" s="99"/>
      <c r="B303" s="46"/>
      <c r="C303" s="27"/>
      <c r="D303"/>
      <c r="E303"/>
      <c r="F303"/>
      <c r="G303"/>
      <c r="H303"/>
      <c r="I303"/>
    </row>
    <row r="304" spans="1:9" s="29" customFormat="1" ht="15">
      <c r="A304" s="99"/>
      <c r="B304" s="46"/>
      <c r="C304"/>
      <c r="D304"/>
      <c r="E304"/>
      <c r="F304"/>
      <c r="G304"/>
      <c r="H304"/>
      <c r="I304"/>
    </row>
    <row r="305" spans="1:9" s="29" customFormat="1" ht="15">
      <c r="A305" s="4" t="s">
        <v>91</v>
      </c>
      <c r="B305" s="25"/>
      <c r="C305" s="44"/>
      <c r="D305" s="21"/>
      <c r="E305" s="21"/>
      <c r="F305" s="21"/>
      <c r="G305" s="21"/>
      <c r="H305" s="21"/>
      <c r="I305" s="21"/>
    </row>
    <row r="306" spans="1:9" s="29" customFormat="1" ht="39">
      <c r="A306" s="43" t="s">
        <v>22</v>
      </c>
      <c r="B306" s="83">
        <v>1998</v>
      </c>
      <c r="C306" s="113">
        <v>1999</v>
      </c>
      <c r="D306" s="113" t="s">
        <v>121</v>
      </c>
      <c r="E306" s="44"/>
      <c r="F306" s="44"/>
      <c r="G306" s="44"/>
      <c r="H306" s="44"/>
      <c r="I306" s="44"/>
    </row>
    <row r="307" spans="1:9" s="29" customFormat="1" ht="15">
      <c r="A307" s="16" t="s">
        <v>44</v>
      </c>
      <c r="B307" s="58">
        <v>657310</v>
      </c>
      <c r="C307" s="58">
        <v>620057.90751</v>
      </c>
      <c r="D307" s="58">
        <v>628175</v>
      </c>
      <c r="E307" s="44"/>
      <c r="F307" s="44"/>
      <c r="G307" s="21"/>
      <c r="H307" s="21"/>
      <c r="I307" s="21"/>
    </row>
    <row r="308" spans="1:9" s="29" customFormat="1" ht="15">
      <c r="A308" s="32" t="s">
        <v>661</v>
      </c>
      <c r="B308" s="66">
        <v>176857</v>
      </c>
      <c r="C308" s="66">
        <v>188890.4717</v>
      </c>
      <c r="D308" s="66">
        <v>175984</v>
      </c>
      <c r="E308" s="44"/>
      <c r="F308" s="44"/>
      <c r="G308" s="21"/>
      <c r="H308" s="21"/>
      <c r="I308" s="21"/>
    </row>
    <row r="309" spans="1:9" s="29" customFormat="1" ht="15">
      <c r="A309" s="32" t="s">
        <v>662</v>
      </c>
      <c r="B309" s="66">
        <v>188793</v>
      </c>
      <c r="C309" s="66">
        <v>186886.38722</v>
      </c>
      <c r="D309" s="66">
        <v>209344</v>
      </c>
      <c r="E309" s="44"/>
      <c r="F309" s="44"/>
      <c r="G309" s="21"/>
      <c r="H309" s="21"/>
      <c r="I309" s="21"/>
    </row>
    <row r="310" spans="1:9" s="29" customFormat="1" ht="15">
      <c r="A310" s="32" t="s">
        <v>663</v>
      </c>
      <c r="B310" s="66">
        <v>309076</v>
      </c>
      <c r="C310" s="66">
        <v>338968.97026</v>
      </c>
      <c r="D310" s="66">
        <v>348482</v>
      </c>
      <c r="E310" s="44"/>
      <c r="F310" s="44"/>
      <c r="G310" s="21"/>
      <c r="H310" s="21"/>
      <c r="I310" s="21"/>
    </row>
    <row r="311" spans="1:9" s="29" customFormat="1" ht="15">
      <c r="A311" s="32" t="s">
        <v>657</v>
      </c>
      <c r="B311" s="66">
        <v>57687</v>
      </c>
      <c r="C311" s="66">
        <v>71738.00228</v>
      </c>
      <c r="D311" s="66">
        <v>75267</v>
      </c>
      <c r="E311" s="44"/>
      <c r="F311" s="44"/>
      <c r="G311" s="21"/>
      <c r="H311" s="21"/>
      <c r="I311" s="21"/>
    </row>
    <row r="312" spans="1:9" s="29" customFormat="1" ht="15">
      <c r="A312" s="32" t="s">
        <v>664</v>
      </c>
      <c r="B312" s="66">
        <v>1024</v>
      </c>
      <c r="C312" s="66">
        <v>0</v>
      </c>
      <c r="D312" s="66">
        <v>0</v>
      </c>
      <c r="E312" s="44"/>
      <c r="F312" s="44"/>
      <c r="G312" s="21"/>
      <c r="H312" s="21"/>
      <c r="I312" s="21"/>
    </row>
    <row r="313" spans="1:9" s="29" customFormat="1" ht="15">
      <c r="A313" s="32" t="s">
        <v>658</v>
      </c>
      <c r="B313" s="66">
        <v>1824</v>
      </c>
      <c r="C313" s="66">
        <v>2140.85459</v>
      </c>
      <c r="D313" s="66">
        <v>2602</v>
      </c>
      <c r="E313" s="44"/>
      <c r="F313" s="44"/>
      <c r="G313" s="21"/>
      <c r="H313" s="21"/>
      <c r="I313" s="21"/>
    </row>
    <row r="314" spans="1:9" s="29" customFormat="1" ht="15">
      <c r="A314" s="16" t="s">
        <v>113</v>
      </c>
      <c r="B314" s="58">
        <f>B307-B308-B309-B310-B311-B312-B313</f>
        <v>-77951</v>
      </c>
      <c r="C314" s="58">
        <f>C307-C308-C309-C310-C311-C312-C313</f>
        <v>-168566.7785399999</v>
      </c>
      <c r="D314" s="58">
        <f>D307-D308-D309-D310-D311-D312-D313</f>
        <v>-183504</v>
      </c>
      <c r="E314" s="44"/>
      <c r="F314" s="44"/>
      <c r="G314" s="21"/>
      <c r="H314" s="21"/>
      <c r="I314" s="21"/>
    </row>
    <row r="315" spans="1:9" s="28" customFormat="1" ht="14.25">
      <c r="A315" s="32" t="s">
        <v>118</v>
      </c>
      <c r="B315" s="66">
        <v>11394</v>
      </c>
      <c r="C315" s="66">
        <v>12074.3726</v>
      </c>
      <c r="D315" s="66">
        <v>9397</v>
      </c>
      <c r="E315" s="44"/>
      <c r="F315" s="44"/>
      <c r="G315" s="21"/>
      <c r="H315" s="21"/>
      <c r="I315" s="21"/>
    </row>
    <row r="316" spans="1:9" s="28" customFormat="1" ht="14.25">
      <c r="A316" s="32" t="s">
        <v>119</v>
      </c>
      <c r="B316" s="66">
        <v>6996</v>
      </c>
      <c r="C316" s="66">
        <v>10122.39285</v>
      </c>
      <c r="D316" s="66">
        <v>5542</v>
      </c>
      <c r="E316" s="44"/>
      <c r="F316" s="44"/>
      <c r="G316" s="21"/>
      <c r="H316" s="21"/>
      <c r="I316" s="21"/>
    </row>
    <row r="317" spans="1:9" s="28" customFormat="1" ht="14.25">
      <c r="A317" s="16" t="s">
        <v>120</v>
      </c>
      <c r="B317" s="58">
        <f>B314+B315-B316</f>
        <v>-73553</v>
      </c>
      <c r="C317" s="58">
        <f>C314+C315-C316</f>
        <v>-166614.7987899999</v>
      </c>
      <c r="D317" s="58">
        <f>D314+D315-D316</f>
        <v>-179649</v>
      </c>
      <c r="E317" s="44"/>
      <c r="F317" s="44"/>
      <c r="G317" s="21"/>
      <c r="H317" s="21"/>
      <c r="I317" s="21"/>
    </row>
    <row r="318" spans="1:9" s="28" customFormat="1" ht="14.25">
      <c r="A318" s="4"/>
      <c r="B318" s="84"/>
      <c r="C318" s="84"/>
      <c r="D318" s="84"/>
      <c r="E318" s="44"/>
      <c r="F318" s="44"/>
      <c r="G318" s="21"/>
      <c r="H318" s="21"/>
      <c r="I318" s="21"/>
    </row>
    <row r="319" spans="1:9" s="28" customFormat="1" ht="14.25">
      <c r="A319" s="4"/>
      <c r="B319" s="84"/>
      <c r="C319" s="84"/>
      <c r="D319" s="84"/>
      <c r="E319" s="84"/>
      <c r="F319" s="44"/>
      <c r="G319" s="21"/>
      <c r="H319" s="21"/>
      <c r="I319" s="21"/>
    </row>
    <row r="320" spans="1:9" s="28" customFormat="1" ht="14.25">
      <c r="A320" s="4" t="s">
        <v>425</v>
      </c>
      <c r="B320" s="84"/>
      <c r="C320" s="84"/>
      <c r="D320" s="84"/>
      <c r="E320" s="84"/>
      <c r="F320" s="44"/>
      <c r="G320" s="21"/>
      <c r="H320" s="21"/>
      <c r="I320" s="21"/>
    </row>
    <row r="321" spans="1:9" s="28" customFormat="1" ht="14.25">
      <c r="A321" s="164">
        <v>1998</v>
      </c>
      <c r="B321" s="167">
        <v>180</v>
      </c>
      <c r="C321" s="105" t="s">
        <v>441</v>
      </c>
      <c r="D321" s="105"/>
      <c r="E321" s="105"/>
      <c r="F321" s="41"/>
      <c r="G321" s="13"/>
      <c r="H321" s="13"/>
      <c r="I321" s="13"/>
    </row>
    <row r="322" spans="1:9" s="28" customFormat="1" ht="14.25">
      <c r="A322" s="164">
        <v>1999</v>
      </c>
      <c r="B322" s="167">
        <v>166</v>
      </c>
      <c r="C322" s="105" t="s">
        <v>465</v>
      </c>
      <c r="D322" s="105"/>
      <c r="E322" s="105"/>
      <c r="F322" s="41"/>
      <c r="G322" s="13"/>
      <c r="H322" s="13"/>
      <c r="I322" s="13"/>
    </row>
    <row r="323" spans="1:9" s="28" customFormat="1" ht="14.25">
      <c r="A323" s="164">
        <v>2000</v>
      </c>
      <c r="B323" s="167">
        <v>159</v>
      </c>
      <c r="C323" s="105" t="s">
        <v>466</v>
      </c>
      <c r="D323" s="105"/>
      <c r="E323" s="105"/>
      <c r="F323" s="41"/>
      <c r="G323" s="13"/>
      <c r="H323" s="13"/>
      <c r="I323" s="13"/>
    </row>
    <row r="324" spans="1:9" s="28" customFormat="1" ht="14.25">
      <c r="A324" s="4"/>
      <c r="B324" s="84"/>
      <c r="C324" s="84"/>
      <c r="D324" s="84"/>
      <c r="E324" s="84"/>
      <c r="F324" s="44"/>
      <c r="G324" s="21"/>
      <c r="H324" s="21"/>
      <c r="I324" s="21"/>
    </row>
    <row r="325" spans="1:9" s="28" customFormat="1" ht="14.25">
      <c r="A325" s="4" t="s">
        <v>440</v>
      </c>
      <c r="B325" s="84"/>
      <c r="C325" s="84"/>
      <c r="D325" s="84"/>
      <c r="E325" s="84"/>
      <c r="F325" s="44"/>
      <c r="G325" s="21"/>
      <c r="H325" s="21"/>
      <c r="I325" s="21"/>
    </row>
    <row r="326" spans="1:9" s="28" customFormat="1" ht="14.25">
      <c r="A326" s="164">
        <v>1998</v>
      </c>
      <c r="B326" s="175">
        <v>124704</v>
      </c>
      <c r="C326" s="176" t="s">
        <v>424</v>
      </c>
      <c r="D326" s="84"/>
      <c r="E326" s="84"/>
      <c r="F326" s="44"/>
      <c r="G326" s="21"/>
      <c r="H326" s="21"/>
      <c r="I326" s="21"/>
    </row>
    <row r="327" spans="1:9" s="28" customFormat="1" ht="14.25">
      <c r="A327" s="164">
        <v>1999</v>
      </c>
      <c r="B327" s="175">
        <v>136316</v>
      </c>
      <c r="C327" s="176" t="s">
        <v>424</v>
      </c>
      <c r="D327" s="84"/>
      <c r="E327" s="84"/>
      <c r="F327" s="44"/>
      <c r="G327" s="21"/>
      <c r="H327" s="21"/>
      <c r="I327" s="21"/>
    </row>
    <row r="328" spans="1:9" s="28" customFormat="1" ht="14.25">
      <c r="A328" s="164" t="s">
        <v>431</v>
      </c>
      <c r="B328" s="175">
        <v>141487</v>
      </c>
      <c r="C328" s="176" t="s">
        <v>424</v>
      </c>
      <c r="D328" s="84"/>
      <c r="E328" s="84"/>
      <c r="F328" s="44"/>
      <c r="G328" s="21"/>
      <c r="H328" s="21"/>
      <c r="I328" s="21"/>
    </row>
    <row r="329" spans="1:9" s="28" customFormat="1" ht="14.25">
      <c r="A329" s="4"/>
      <c r="B329" s="84"/>
      <c r="C329" s="84"/>
      <c r="D329" s="84"/>
      <c r="E329" s="84"/>
      <c r="F329" s="44"/>
      <c r="G329" s="21"/>
      <c r="H329" s="21"/>
      <c r="I329" s="21"/>
    </row>
    <row r="330" spans="1:9" ht="12.75">
      <c r="A330" s="4" t="s">
        <v>234</v>
      </c>
      <c r="B330" s="52"/>
      <c r="C330" s="52"/>
      <c r="D330" s="52"/>
      <c r="E330" s="13"/>
      <c r="F330" s="13"/>
      <c r="G330" s="13"/>
      <c r="H330" s="13"/>
      <c r="I330" s="13"/>
    </row>
    <row r="331" spans="1:9" s="42" customFormat="1" ht="25.5">
      <c r="A331" s="43"/>
      <c r="B331" s="119" t="s">
        <v>651</v>
      </c>
      <c r="C331" s="113" t="s">
        <v>242</v>
      </c>
      <c r="D331" s="119" t="s">
        <v>679</v>
      </c>
      <c r="E331" s="119" t="s">
        <v>18</v>
      </c>
      <c r="F331" s="119" t="s">
        <v>17</v>
      </c>
      <c r="G331" s="119" t="s">
        <v>138</v>
      </c>
      <c r="H331" s="120" t="s">
        <v>156</v>
      </c>
      <c r="I331" s="41"/>
    </row>
    <row r="332" spans="1:9" ht="25.5">
      <c r="A332" s="72" t="s">
        <v>152</v>
      </c>
      <c r="B332" s="38">
        <v>190</v>
      </c>
      <c r="C332" s="114">
        <v>220</v>
      </c>
      <c r="D332" s="151">
        <v>180</v>
      </c>
      <c r="E332" s="38">
        <v>240</v>
      </c>
      <c r="F332" s="38">
        <v>240</v>
      </c>
      <c r="G332" s="38">
        <v>240</v>
      </c>
      <c r="H332" s="38">
        <v>200</v>
      </c>
      <c r="I332" s="13"/>
    </row>
    <row r="333" spans="1:9" ht="25.5">
      <c r="A333" s="72" t="s">
        <v>153</v>
      </c>
      <c r="B333" s="38">
        <v>130</v>
      </c>
      <c r="C333" s="114">
        <v>150</v>
      </c>
      <c r="D333" s="151">
        <v>130</v>
      </c>
      <c r="E333" s="38">
        <v>220</v>
      </c>
      <c r="F333" s="38">
        <v>210</v>
      </c>
      <c r="G333" s="38">
        <v>240</v>
      </c>
      <c r="H333" s="38">
        <v>200</v>
      </c>
      <c r="I333" s="13"/>
    </row>
    <row r="334" spans="1:9" ht="25.5">
      <c r="A334" s="72" t="s">
        <v>154</v>
      </c>
      <c r="B334" s="38">
        <v>4600</v>
      </c>
      <c r="C334" s="114">
        <v>5200</v>
      </c>
      <c r="D334" s="151">
        <v>4900</v>
      </c>
      <c r="E334" s="38">
        <v>4000</v>
      </c>
      <c r="F334" s="38">
        <v>5500</v>
      </c>
      <c r="G334" s="38">
        <v>8640</v>
      </c>
      <c r="H334" s="86" t="s">
        <v>680</v>
      </c>
      <c r="I334" s="13"/>
    </row>
    <row r="335" spans="1:9" ht="25.5">
      <c r="A335" s="72" t="s">
        <v>155</v>
      </c>
      <c r="B335" s="38">
        <v>2780</v>
      </c>
      <c r="C335" s="114">
        <v>3250</v>
      </c>
      <c r="D335" s="151">
        <v>2600</v>
      </c>
      <c r="E335" s="38">
        <v>3100</v>
      </c>
      <c r="F335" s="38">
        <v>2700</v>
      </c>
      <c r="G335" s="38">
        <v>6600</v>
      </c>
      <c r="H335" s="86" t="s">
        <v>680</v>
      </c>
      <c r="I335" s="13"/>
    </row>
    <row r="336" spans="1:9" ht="12.75">
      <c r="A336" s="152"/>
      <c r="B336" s="52"/>
      <c r="C336" s="52"/>
      <c r="D336" s="52"/>
      <c r="E336" s="13"/>
      <c r="F336" s="13"/>
      <c r="G336" s="13"/>
      <c r="H336" s="13"/>
      <c r="I336" s="13"/>
    </row>
    <row r="337" spans="1:9" ht="12.75">
      <c r="A337" s="152"/>
      <c r="B337" s="52"/>
      <c r="C337" s="52"/>
      <c r="D337" s="52"/>
      <c r="E337" s="13"/>
      <c r="F337" s="13"/>
      <c r="G337" s="13"/>
      <c r="H337" s="13"/>
      <c r="I337" s="13"/>
    </row>
    <row r="338" spans="1:9" ht="12.75">
      <c r="A338" s="152"/>
      <c r="B338" s="52"/>
      <c r="C338" s="52"/>
      <c r="D338" s="52"/>
      <c r="E338" s="13"/>
      <c r="F338" s="13"/>
      <c r="G338" s="13"/>
      <c r="H338" s="13"/>
      <c r="I338" s="13"/>
    </row>
    <row r="339" spans="1:9" ht="12.75">
      <c r="A339" s="152"/>
      <c r="B339" s="52"/>
      <c r="C339" s="52"/>
      <c r="D339" s="52"/>
      <c r="E339" s="13"/>
      <c r="F339" s="13"/>
      <c r="G339" s="13"/>
      <c r="H339" s="13"/>
      <c r="I339" s="13"/>
    </row>
    <row r="340" spans="1:9" ht="12.75">
      <c r="A340" s="24"/>
      <c r="B340" s="52"/>
      <c r="C340" s="52"/>
      <c r="D340" s="52"/>
      <c r="E340" s="13"/>
      <c r="F340" s="13"/>
      <c r="G340" s="13"/>
      <c r="H340" s="13"/>
      <c r="I340" s="13"/>
    </row>
    <row r="341" spans="1:4" s="53" customFormat="1" ht="18">
      <c r="A341" s="107" t="s">
        <v>277</v>
      </c>
      <c r="B341" s="108"/>
      <c r="C341" s="108"/>
      <c r="D341" s="108"/>
    </row>
    <row r="342" spans="1:4" s="53" customFormat="1" ht="18">
      <c r="A342" s="107" t="s">
        <v>276</v>
      </c>
      <c r="B342" s="108"/>
      <c r="C342" s="108"/>
      <c r="D342" s="108"/>
    </row>
    <row r="343" spans="1:4" s="53" customFormat="1" ht="18">
      <c r="A343" s="107"/>
      <c r="B343" s="108"/>
      <c r="C343" s="108"/>
      <c r="D343" s="108"/>
    </row>
    <row r="344" spans="1:4" s="53" customFormat="1" ht="18">
      <c r="A344" s="107"/>
      <c r="B344" s="108"/>
      <c r="C344" s="108"/>
      <c r="D344" s="108"/>
    </row>
    <row r="345" spans="1:9" ht="12.75">
      <c r="A345" s="24"/>
      <c r="B345" s="52"/>
      <c r="C345" s="52"/>
      <c r="D345" s="52"/>
      <c r="E345" s="13"/>
      <c r="F345" s="13"/>
      <c r="G345" s="13"/>
      <c r="H345" s="13"/>
      <c r="I345" s="13"/>
    </row>
    <row r="346" spans="1:3" s="54" customFormat="1" ht="18">
      <c r="A346" s="93" t="s">
        <v>81</v>
      </c>
      <c r="B346" s="94"/>
      <c r="C346" s="97"/>
    </row>
    <row r="347" spans="1:9" ht="14.25">
      <c r="A347" s="4"/>
      <c r="B347" s="3"/>
      <c r="H347" s="28"/>
      <c r="I347" s="28"/>
    </row>
    <row r="348" spans="1:9" ht="14.25">
      <c r="A348" s="4" t="s">
        <v>96</v>
      </c>
      <c r="B348" s="3"/>
      <c r="H348" s="28"/>
      <c r="I348" s="28"/>
    </row>
    <row r="349" spans="1:9" ht="14.25">
      <c r="A349" s="4" t="s">
        <v>332</v>
      </c>
      <c r="B349" s="3"/>
      <c r="H349" s="28"/>
      <c r="I349" s="28"/>
    </row>
    <row r="350" spans="1:9" ht="14.25">
      <c r="A350" s="4" t="s">
        <v>333</v>
      </c>
      <c r="B350" s="3"/>
      <c r="H350" s="28"/>
      <c r="I350" s="28"/>
    </row>
    <row r="351" spans="1:9" ht="14.25">
      <c r="A351" s="4" t="s">
        <v>334</v>
      </c>
      <c r="B351" s="3"/>
      <c r="H351" s="28"/>
      <c r="I351" s="28"/>
    </row>
    <row r="352" spans="1:9" ht="14.25">
      <c r="A352" s="4"/>
      <c r="B352" s="3"/>
      <c r="H352" s="28"/>
      <c r="I352" s="28"/>
    </row>
    <row r="353" spans="1:9" ht="14.25">
      <c r="A353" s="4"/>
      <c r="B353" s="3"/>
      <c r="H353" s="28"/>
      <c r="I353" s="28"/>
    </row>
    <row r="354" spans="1:9" ht="14.25">
      <c r="A354" s="4" t="s">
        <v>635</v>
      </c>
      <c r="B354" s="3"/>
      <c r="H354" s="28"/>
      <c r="I354" s="28"/>
    </row>
    <row r="355" spans="1:9" ht="25.5">
      <c r="A355" s="1"/>
      <c r="B355" s="1" t="s">
        <v>638</v>
      </c>
      <c r="C355" s="2" t="s">
        <v>150</v>
      </c>
      <c r="D355" s="1" t="s">
        <v>79</v>
      </c>
      <c r="E355" s="1" t="s">
        <v>639</v>
      </c>
      <c r="F355" s="1" t="s">
        <v>640</v>
      </c>
      <c r="H355" s="28"/>
      <c r="I355" s="28"/>
    </row>
    <row r="356" spans="1:9" ht="14.25">
      <c r="A356" s="1" t="s">
        <v>636</v>
      </c>
      <c r="B356" s="1">
        <v>66.73</v>
      </c>
      <c r="C356" s="1">
        <v>38.81</v>
      </c>
      <c r="D356" s="1">
        <f>B356+C356</f>
        <v>105.54</v>
      </c>
      <c r="E356" s="19">
        <f>D356*8/100</f>
        <v>8.443200000000001</v>
      </c>
      <c r="F356" s="19">
        <f>D356+E356</f>
        <v>113.98320000000001</v>
      </c>
      <c r="H356" s="28"/>
      <c r="I356" s="28"/>
    </row>
    <row r="357" spans="1:9" ht="14.25">
      <c r="A357" s="1" t="s">
        <v>637</v>
      </c>
      <c r="B357" s="1">
        <v>114.63</v>
      </c>
      <c r="C357" s="1">
        <v>38.81</v>
      </c>
      <c r="D357" s="1">
        <f>B357+C357</f>
        <v>153.44</v>
      </c>
      <c r="E357" s="19">
        <f>D357*8/100</f>
        <v>12.2752</v>
      </c>
      <c r="F357" s="19">
        <f>D357+E357</f>
        <v>165.7152</v>
      </c>
      <c r="H357" s="28"/>
      <c r="I357" s="28"/>
    </row>
    <row r="358" spans="1:9" ht="14.25">
      <c r="A358" s="3"/>
      <c r="B358" s="3"/>
      <c r="C358" s="3"/>
      <c r="D358" s="3"/>
      <c r="E358" s="27"/>
      <c r="F358" s="27"/>
      <c r="H358" s="28"/>
      <c r="I358" s="28"/>
    </row>
    <row r="359" spans="1:9" ht="14.25">
      <c r="A359" s="4" t="s">
        <v>650</v>
      </c>
      <c r="B359" s="3"/>
      <c r="H359" s="28"/>
      <c r="I359" s="28"/>
    </row>
    <row r="360" spans="1:9" ht="25.5">
      <c r="A360" s="1"/>
      <c r="B360" s="1" t="s">
        <v>638</v>
      </c>
      <c r="C360" s="2" t="s">
        <v>150</v>
      </c>
      <c r="D360" s="1" t="s">
        <v>79</v>
      </c>
      <c r="E360" s="1" t="s">
        <v>639</v>
      </c>
      <c r="F360" s="1" t="s">
        <v>640</v>
      </c>
      <c r="H360" s="28"/>
      <c r="I360" s="28"/>
    </row>
    <row r="361" spans="1:9" ht="14.25">
      <c r="A361" s="1" t="s">
        <v>636</v>
      </c>
      <c r="B361" s="1">
        <v>72.27</v>
      </c>
      <c r="C361" s="1">
        <v>38.81</v>
      </c>
      <c r="D361" s="1">
        <f>B361+C361</f>
        <v>111.08</v>
      </c>
      <c r="E361" s="19">
        <f>D361*8/100</f>
        <v>8.8864</v>
      </c>
      <c r="F361" s="19">
        <f>D361+E361</f>
        <v>119.9664</v>
      </c>
      <c r="H361" s="28"/>
      <c r="I361" s="28"/>
    </row>
    <row r="362" spans="1:9" ht="14.25">
      <c r="A362" s="16" t="s">
        <v>641</v>
      </c>
      <c r="B362" s="20">
        <f>B361*100/B356</f>
        <v>108.30211299265697</v>
      </c>
      <c r="C362" s="20">
        <f>C361*100/C356</f>
        <v>100</v>
      </c>
      <c r="D362" s="20">
        <f>D361*100/D356</f>
        <v>105.24919461815425</v>
      </c>
      <c r="E362" s="20">
        <f>E361*100/E356</f>
        <v>105.24919461815423</v>
      </c>
      <c r="F362" s="20">
        <f>F361*100/F356</f>
        <v>105.24919461815423</v>
      </c>
      <c r="G362" s="21"/>
      <c r="H362" s="28"/>
      <c r="I362" s="28"/>
    </row>
    <row r="363" spans="1:9" ht="14.25">
      <c r="A363" s="1" t="s">
        <v>637</v>
      </c>
      <c r="B363" s="1">
        <v>124.14</v>
      </c>
      <c r="C363" s="1">
        <v>38.81</v>
      </c>
      <c r="D363" s="1">
        <f>B363+C363</f>
        <v>162.95</v>
      </c>
      <c r="E363" s="19">
        <f>D363*8/100</f>
        <v>13.036</v>
      </c>
      <c r="F363" s="19">
        <f>D363+E363</f>
        <v>175.986</v>
      </c>
      <c r="H363" s="28"/>
      <c r="I363" s="28"/>
    </row>
    <row r="364" spans="1:9" ht="14.25">
      <c r="A364" s="16" t="s">
        <v>641</v>
      </c>
      <c r="B364" s="20">
        <f>B363*100/B357</f>
        <v>108.29625752420833</v>
      </c>
      <c r="C364" s="20">
        <f>C363*100/C357</f>
        <v>100</v>
      </c>
      <c r="D364" s="20">
        <f>D363*100/D357</f>
        <v>106.19786235662147</v>
      </c>
      <c r="E364" s="20">
        <f>E363*100/E357</f>
        <v>106.19786235662147</v>
      </c>
      <c r="F364" s="20">
        <f>F363*100/F357</f>
        <v>106.19786235662147</v>
      </c>
      <c r="G364" s="21"/>
      <c r="H364" s="28"/>
      <c r="I364" s="28"/>
    </row>
    <row r="365" spans="1:9" ht="14.25">
      <c r="A365" s="4"/>
      <c r="B365" s="25"/>
      <c r="C365" s="25"/>
      <c r="D365" s="25"/>
      <c r="E365" s="25"/>
      <c r="F365" s="25"/>
      <c r="G365" s="21"/>
      <c r="H365" s="28"/>
      <c r="I365" s="28"/>
    </row>
    <row r="366" spans="1:9" ht="14.25">
      <c r="A366" s="4"/>
      <c r="B366" s="25"/>
      <c r="C366" s="25"/>
      <c r="D366" s="25"/>
      <c r="E366" s="25"/>
      <c r="F366" s="25"/>
      <c r="G366" s="21"/>
      <c r="H366" s="28"/>
      <c r="I366" s="28"/>
    </row>
    <row r="367" spans="1:9" ht="14.25">
      <c r="A367" s="4" t="s">
        <v>478</v>
      </c>
      <c r="B367" s="25"/>
      <c r="C367" s="25"/>
      <c r="D367" s="25"/>
      <c r="E367" s="25"/>
      <c r="F367" s="25"/>
      <c r="G367" s="21"/>
      <c r="H367" s="28"/>
      <c r="I367" s="28"/>
    </row>
    <row r="368" spans="1:9" ht="29.25">
      <c r="A368" s="32"/>
      <c r="B368" s="104" t="s">
        <v>473</v>
      </c>
      <c r="C368" s="104" t="s">
        <v>474</v>
      </c>
      <c r="D368" s="104" t="s">
        <v>475</v>
      </c>
      <c r="E368" s="104" t="s">
        <v>476</v>
      </c>
      <c r="F368" s="104" t="s">
        <v>477</v>
      </c>
      <c r="G368" s="21"/>
      <c r="H368" s="28"/>
      <c r="I368" s="28"/>
    </row>
    <row r="369" spans="1:9" ht="14.25">
      <c r="A369" s="106" t="s">
        <v>651</v>
      </c>
      <c r="B369" s="20">
        <v>66.73</v>
      </c>
      <c r="C369" s="20">
        <v>114.63</v>
      </c>
      <c r="D369" s="20">
        <v>38.81</v>
      </c>
      <c r="E369" s="20">
        <f>B369+D369</f>
        <v>105.54</v>
      </c>
      <c r="F369" s="20">
        <f>C369+D369</f>
        <v>153.44</v>
      </c>
      <c r="G369" s="21"/>
      <c r="H369" s="28"/>
      <c r="I369" s="28"/>
    </row>
    <row r="370" spans="1:9" ht="14.25">
      <c r="A370" s="32" t="s">
        <v>80</v>
      </c>
      <c r="B370" s="33">
        <v>94.1</v>
      </c>
      <c r="C370" s="33">
        <v>135.79</v>
      </c>
      <c r="D370" s="33">
        <v>0</v>
      </c>
      <c r="E370" s="20"/>
      <c r="F370" s="20"/>
      <c r="G370" s="21"/>
      <c r="H370" s="28"/>
      <c r="I370" s="28"/>
    </row>
    <row r="371" spans="1:9" ht="14.25">
      <c r="A371" s="32" t="s">
        <v>88</v>
      </c>
      <c r="B371" s="33">
        <v>103.51</v>
      </c>
      <c r="C371" s="33">
        <v>135.79</v>
      </c>
      <c r="D371" s="33">
        <v>0</v>
      </c>
      <c r="E371" s="20"/>
      <c r="F371" s="20"/>
      <c r="G371" s="21"/>
      <c r="H371" s="28"/>
      <c r="I371" s="28"/>
    </row>
    <row r="372" spans="1:9" ht="14.25">
      <c r="A372" s="32" t="s">
        <v>82</v>
      </c>
      <c r="B372" s="33">
        <v>102.8</v>
      </c>
      <c r="C372" s="33">
        <v>168.97</v>
      </c>
      <c r="D372" s="33">
        <v>0</v>
      </c>
      <c r="E372" s="20"/>
      <c r="F372" s="20"/>
      <c r="G372" s="21"/>
      <c r="H372" s="28"/>
      <c r="I372" s="28"/>
    </row>
    <row r="373" spans="1:9" ht="14.25">
      <c r="A373" s="32" t="s">
        <v>83</v>
      </c>
      <c r="B373" s="33">
        <v>127</v>
      </c>
      <c r="C373" s="33">
        <v>127</v>
      </c>
      <c r="D373" s="33">
        <v>0</v>
      </c>
      <c r="E373" s="20"/>
      <c r="F373" s="20"/>
      <c r="G373" s="21"/>
      <c r="H373" s="28"/>
      <c r="I373" s="28"/>
    </row>
    <row r="374" spans="1:9" ht="14.25">
      <c r="A374" s="32" t="s">
        <v>84</v>
      </c>
      <c r="B374" s="33">
        <v>118.3</v>
      </c>
      <c r="C374" s="33">
        <v>156.98</v>
      </c>
      <c r="D374" s="33">
        <v>0</v>
      </c>
      <c r="E374" s="20"/>
      <c r="F374" s="20"/>
      <c r="G374" s="21"/>
      <c r="H374" s="28"/>
      <c r="I374" s="28"/>
    </row>
    <row r="375" spans="1:9" ht="14.25">
      <c r="A375" s="32" t="s">
        <v>85</v>
      </c>
      <c r="B375" s="33">
        <v>76.9</v>
      </c>
      <c r="C375" s="33">
        <v>133</v>
      </c>
      <c r="D375" s="33">
        <v>0</v>
      </c>
      <c r="E375" s="20"/>
      <c r="F375" s="20"/>
      <c r="G375" s="21"/>
      <c r="H375" s="28"/>
      <c r="I375" s="28"/>
    </row>
    <row r="376" spans="1:9" ht="14.25">
      <c r="A376" s="32" t="s">
        <v>86</v>
      </c>
      <c r="B376" s="33">
        <v>115.3</v>
      </c>
      <c r="C376" s="33">
        <v>115.3</v>
      </c>
      <c r="D376" s="33">
        <v>0</v>
      </c>
      <c r="E376" s="20"/>
      <c r="F376" s="20"/>
      <c r="G376" s="21"/>
      <c r="H376" s="28"/>
      <c r="I376" s="28"/>
    </row>
    <row r="377" spans="1:9" ht="14.25">
      <c r="A377" s="32" t="s">
        <v>87</v>
      </c>
      <c r="B377" s="33">
        <v>96.83</v>
      </c>
      <c r="C377" s="33">
        <v>96.83</v>
      </c>
      <c r="D377" s="33">
        <v>0</v>
      </c>
      <c r="E377" s="20"/>
      <c r="F377" s="20"/>
      <c r="G377" s="21"/>
      <c r="H377" s="28"/>
      <c r="I377" s="28"/>
    </row>
    <row r="378" spans="1:9" ht="14.25">
      <c r="A378" s="24"/>
      <c r="B378" s="26"/>
      <c r="C378" s="26"/>
      <c r="D378" s="26"/>
      <c r="E378" s="26"/>
      <c r="F378" s="25"/>
      <c r="G378" s="21"/>
      <c r="H378" s="28"/>
      <c r="I378" s="28"/>
    </row>
    <row r="379" spans="1:9" ht="15">
      <c r="A379" s="4" t="s">
        <v>198</v>
      </c>
      <c r="B379" s="25"/>
      <c r="C379" s="25"/>
      <c r="D379" s="25"/>
      <c r="E379" s="25"/>
      <c r="F379" s="25"/>
      <c r="G379" s="21"/>
      <c r="H379" s="29"/>
      <c r="I379" s="29"/>
    </row>
    <row r="380" spans="1:9" s="42" customFormat="1" ht="39">
      <c r="A380" s="49"/>
      <c r="B380" s="83">
        <v>1998</v>
      </c>
      <c r="C380" s="83">
        <v>1999</v>
      </c>
      <c r="D380" s="113" t="s">
        <v>121</v>
      </c>
      <c r="E380" s="131"/>
      <c r="F380" s="131"/>
      <c r="G380" s="44"/>
      <c r="H380" s="126"/>
      <c r="I380" s="126"/>
    </row>
    <row r="381" spans="1:9" s="21" customFormat="1" ht="15">
      <c r="A381" s="16" t="s">
        <v>197</v>
      </c>
      <c r="B381" s="58">
        <v>2011123.35291</v>
      </c>
      <c r="C381" s="58">
        <v>1941924.25694</v>
      </c>
      <c r="D381" s="58">
        <v>2263700</v>
      </c>
      <c r="E381" s="131"/>
      <c r="F381" s="25"/>
      <c r="H381" s="29"/>
      <c r="I381" s="29"/>
    </row>
    <row r="382" spans="1:9" ht="15">
      <c r="A382" s="32" t="s">
        <v>199</v>
      </c>
      <c r="B382" s="66">
        <v>840346.07446</v>
      </c>
      <c r="C382" s="66">
        <v>868178.56647</v>
      </c>
      <c r="D382" s="66">
        <v>1036000</v>
      </c>
      <c r="E382" s="131"/>
      <c r="F382" s="25"/>
      <c r="G382" s="21"/>
      <c r="H382" s="29"/>
      <c r="I382" s="29"/>
    </row>
    <row r="383" spans="1:9" ht="15">
      <c r="A383" s="32" t="s">
        <v>663</v>
      </c>
      <c r="B383" s="66">
        <v>463731.4398</v>
      </c>
      <c r="C383" s="66">
        <v>499373.868</v>
      </c>
      <c r="D383" s="66">
        <v>557000</v>
      </c>
      <c r="E383" s="131"/>
      <c r="F383" s="25"/>
      <c r="G383" s="21"/>
      <c r="H383" s="29"/>
      <c r="I383" s="29"/>
    </row>
    <row r="384" spans="1:9" ht="15">
      <c r="A384" s="32" t="s">
        <v>200</v>
      </c>
      <c r="B384" s="66">
        <v>1459.6401</v>
      </c>
      <c r="C384" s="66">
        <v>1785.2958</v>
      </c>
      <c r="D384" s="66">
        <v>9000</v>
      </c>
      <c r="E384" s="131"/>
      <c r="F384" s="25"/>
      <c r="G384" s="21"/>
      <c r="H384" s="29"/>
      <c r="I384" s="29"/>
    </row>
    <row r="385" spans="1:9" ht="15">
      <c r="A385" s="32" t="s">
        <v>201</v>
      </c>
      <c r="B385" s="66">
        <v>74916.2216</v>
      </c>
      <c r="C385" s="66">
        <v>92050.2368</v>
      </c>
      <c r="D385" s="66">
        <v>102000</v>
      </c>
      <c r="E385" s="131"/>
      <c r="F385" s="25"/>
      <c r="G385" s="21"/>
      <c r="H385" s="29"/>
      <c r="I385" s="29"/>
    </row>
    <row r="386" spans="1:9" ht="15">
      <c r="A386" s="72" t="s">
        <v>678</v>
      </c>
      <c r="B386" s="66">
        <v>199534.6807</v>
      </c>
      <c r="C386" s="66">
        <v>146108.25721</v>
      </c>
      <c r="D386" s="66">
        <v>170000</v>
      </c>
      <c r="E386" s="131"/>
      <c r="F386" s="25"/>
      <c r="G386" s="21"/>
      <c r="H386" s="29"/>
      <c r="I386" s="29"/>
    </row>
    <row r="387" spans="1:9" ht="15">
      <c r="A387" s="32" t="s">
        <v>202</v>
      </c>
      <c r="B387" s="66">
        <v>371026.13944</v>
      </c>
      <c r="C387" s="66">
        <v>332521.29995</v>
      </c>
      <c r="D387" s="66">
        <v>345000</v>
      </c>
      <c r="E387" s="131"/>
      <c r="F387" s="25"/>
      <c r="G387" s="21"/>
      <c r="H387" s="29"/>
      <c r="I387" s="29"/>
    </row>
    <row r="388" spans="1:9" ht="15">
      <c r="A388" s="32" t="s">
        <v>203</v>
      </c>
      <c r="B388" s="66">
        <v>9429.00759</v>
      </c>
      <c r="C388" s="66">
        <v>9554.29709</v>
      </c>
      <c r="D388" s="66">
        <v>6000</v>
      </c>
      <c r="E388" s="131"/>
      <c r="F388" s="25"/>
      <c r="G388" s="21"/>
      <c r="H388" s="29"/>
      <c r="I388" s="29"/>
    </row>
    <row r="389" spans="1:9" s="21" customFormat="1" ht="15">
      <c r="A389" s="16" t="s">
        <v>204</v>
      </c>
      <c r="B389" s="58">
        <f>B381-B382-B383-B384-B385-B386-B387-B388</f>
        <v>50680.14921999978</v>
      </c>
      <c r="C389" s="58">
        <f>C381-C382-C383-C384-C385-C386-C387-C388</f>
        <v>-7647.564379999989</v>
      </c>
      <c r="D389" s="58">
        <f>D381-D382-D383-D384-D385-D386-D387-D388</f>
        <v>38700</v>
      </c>
      <c r="E389" s="131"/>
      <c r="F389" s="25"/>
      <c r="H389" s="29"/>
      <c r="I389" s="29"/>
    </row>
    <row r="390" spans="1:9" ht="15">
      <c r="A390" s="32" t="s">
        <v>127</v>
      </c>
      <c r="B390" s="66">
        <v>38306.67411</v>
      </c>
      <c r="C390" s="66">
        <v>31350.64479</v>
      </c>
      <c r="D390" s="66">
        <v>27000</v>
      </c>
      <c r="E390" s="131"/>
      <c r="F390" s="25"/>
      <c r="G390" s="21"/>
      <c r="H390" s="29"/>
      <c r="I390" s="29"/>
    </row>
    <row r="391" spans="1:9" ht="15">
      <c r="A391" s="72" t="s">
        <v>667</v>
      </c>
      <c r="B391" s="66">
        <v>5312.79</v>
      </c>
      <c r="C391" s="66">
        <v>6047.26</v>
      </c>
      <c r="D391" s="66">
        <v>6000</v>
      </c>
      <c r="E391" s="131"/>
      <c r="F391" s="25"/>
      <c r="G391" s="21"/>
      <c r="H391" s="29"/>
      <c r="I391" s="29"/>
    </row>
    <row r="392" spans="1:9" s="13" customFormat="1" ht="14.25">
      <c r="A392" s="72" t="s">
        <v>668</v>
      </c>
      <c r="B392" s="66">
        <v>16825.93366</v>
      </c>
      <c r="C392" s="66">
        <v>10689.49637</v>
      </c>
      <c r="D392" s="66">
        <v>7000</v>
      </c>
      <c r="E392" s="131"/>
      <c r="F392" s="26"/>
      <c r="H392" s="28"/>
      <c r="I392" s="28"/>
    </row>
    <row r="393" spans="1:9" ht="15">
      <c r="A393" s="32" t="s">
        <v>669</v>
      </c>
      <c r="B393" s="66">
        <v>3722.6915</v>
      </c>
      <c r="C393" s="66">
        <v>7665.00954</v>
      </c>
      <c r="D393" s="66">
        <v>2000</v>
      </c>
      <c r="E393" s="131"/>
      <c r="F393" s="25"/>
      <c r="G393" s="21"/>
      <c r="H393" s="29"/>
      <c r="I393" s="29"/>
    </row>
    <row r="394" spans="1:9" s="21" customFormat="1" ht="15">
      <c r="A394" s="16" t="s">
        <v>129</v>
      </c>
      <c r="B394" s="58">
        <f>B389+B390-B391+B392-B393</f>
        <v>96777.27548999978</v>
      </c>
      <c r="C394" s="58">
        <f>C389+C390-C391+C392-C393</f>
        <v>20680.30724000001</v>
      </c>
      <c r="D394" s="58">
        <f>D389+D390-D391+D392-D393</f>
        <v>64700</v>
      </c>
      <c r="E394" s="131"/>
      <c r="F394" s="25"/>
      <c r="H394" s="29"/>
      <c r="I394" s="29"/>
    </row>
    <row r="395" spans="1:9" ht="15">
      <c r="A395" s="72" t="s">
        <v>254</v>
      </c>
      <c r="B395" s="66">
        <v>0</v>
      </c>
      <c r="C395" s="66">
        <v>193603.31649</v>
      </c>
      <c r="D395" s="66">
        <v>207000</v>
      </c>
      <c r="E395" s="131"/>
      <c r="F395" s="25"/>
      <c r="G395" s="21"/>
      <c r="H395" s="29"/>
      <c r="I395" s="29"/>
    </row>
    <row r="396" spans="1:9" ht="15">
      <c r="A396" s="195"/>
      <c r="B396" s="105"/>
      <c r="C396" s="105"/>
      <c r="D396" s="105"/>
      <c r="E396" s="131"/>
      <c r="F396" s="25"/>
      <c r="G396" s="21"/>
      <c r="H396" s="29"/>
      <c r="I396" s="29"/>
    </row>
    <row r="397" spans="1:9" s="13" customFormat="1" ht="14.25">
      <c r="A397" s="24"/>
      <c r="B397" s="105"/>
      <c r="C397" s="105"/>
      <c r="D397" s="26"/>
      <c r="E397" s="26"/>
      <c r="F397" s="26"/>
      <c r="H397" s="28"/>
      <c r="I397" s="28"/>
    </row>
    <row r="398" spans="1:9" s="21" customFormat="1" ht="15">
      <c r="A398" s="4" t="s">
        <v>425</v>
      </c>
      <c r="B398" s="84"/>
      <c r="C398" s="84"/>
      <c r="D398" s="25"/>
      <c r="E398" s="25"/>
      <c r="F398" s="25"/>
      <c r="H398" s="29"/>
      <c r="I398" s="29"/>
    </row>
    <row r="399" spans="1:9" s="13" customFormat="1" ht="14.25">
      <c r="A399" s="164">
        <v>1998</v>
      </c>
      <c r="B399" s="167">
        <v>156</v>
      </c>
      <c r="C399" s="105" t="s">
        <v>426</v>
      </c>
      <c r="D399" s="26"/>
      <c r="E399" s="26"/>
      <c r="F399" s="26"/>
      <c r="H399" s="28"/>
      <c r="I399" s="28"/>
    </row>
    <row r="400" spans="1:9" s="13" customFormat="1" ht="14.25">
      <c r="A400" s="164">
        <v>1999</v>
      </c>
      <c r="B400" s="167">
        <v>157</v>
      </c>
      <c r="C400" s="105" t="s">
        <v>427</v>
      </c>
      <c r="D400" s="26"/>
      <c r="E400" s="26"/>
      <c r="F400" s="26"/>
      <c r="H400" s="28"/>
      <c r="I400" s="28"/>
    </row>
    <row r="401" spans="1:9" s="13" customFormat="1" ht="14.25">
      <c r="A401" s="164">
        <v>2000</v>
      </c>
      <c r="B401" s="167">
        <v>161</v>
      </c>
      <c r="C401" s="105" t="s">
        <v>428</v>
      </c>
      <c r="D401" s="26"/>
      <c r="E401" s="26"/>
      <c r="F401" s="26"/>
      <c r="H401" s="28"/>
      <c r="I401" s="28"/>
    </row>
    <row r="402" spans="1:9" s="13" customFormat="1" ht="14.25">
      <c r="A402" s="152"/>
      <c r="B402" s="166"/>
      <c r="C402" s="105"/>
      <c r="D402" s="26"/>
      <c r="E402" s="26"/>
      <c r="F402" s="26"/>
      <c r="H402" s="28"/>
      <c r="I402" s="28"/>
    </row>
    <row r="403" spans="1:9" s="13" customFormat="1" ht="14.25">
      <c r="A403" s="152"/>
      <c r="B403" s="166"/>
      <c r="C403" s="105"/>
      <c r="D403" s="26"/>
      <c r="E403" s="26"/>
      <c r="F403" s="26"/>
      <c r="H403" s="28"/>
      <c r="I403" s="28"/>
    </row>
    <row r="404" spans="1:9" s="21" customFormat="1" ht="15">
      <c r="A404" s="168" t="s">
        <v>429</v>
      </c>
      <c r="B404" s="169"/>
      <c r="C404" s="84"/>
      <c r="D404" s="25"/>
      <c r="E404" s="25"/>
      <c r="F404" s="25"/>
      <c r="H404" s="29"/>
      <c r="I404" s="29"/>
    </row>
    <row r="405" spans="1:9" s="41" customFormat="1" ht="25.5">
      <c r="A405" s="43" t="s">
        <v>423</v>
      </c>
      <c r="B405" s="171" t="s">
        <v>430</v>
      </c>
      <c r="C405" s="172"/>
      <c r="D405" s="170"/>
      <c r="E405" s="170"/>
      <c r="F405" s="170"/>
      <c r="H405" s="85"/>
      <c r="I405" s="85"/>
    </row>
    <row r="406" spans="1:9" s="13" customFormat="1" ht="14.25">
      <c r="A406" s="164">
        <v>1998</v>
      </c>
      <c r="B406" s="173">
        <v>176738</v>
      </c>
      <c r="C406" s="174" t="s">
        <v>424</v>
      </c>
      <c r="D406" s="26" t="s">
        <v>432</v>
      </c>
      <c r="E406" s="26"/>
      <c r="F406" s="26"/>
      <c r="H406" s="28"/>
      <c r="I406" s="28"/>
    </row>
    <row r="407" spans="1:9" s="13" customFormat="1" ht="14.25">
      <c r="A407" s="164">
        <v>1999</v>
      </c>
      <c r="B407" s="173">
        <v>192728</v>
      </c>
      <c r="C407" s="174" t="s">
        <v>424</v>
      </c>
      <c r="D407" s="26" t="s">
        <v>433</v>
      </c>
      <c r="E407" s="26"/>
      <c r="F407" s="26"/>
      <c r="H407" s="28"/>
      <c r="I407" s="28"/>
    </row>
    <row r="408" spans="1:9" s="13" customFormat="1" ht="14.25">
      <c r="A408" s="164" t="s">
        <v>431</v>
      </c>
      <c r="B408" s="173">
        <v>201463</v>
      </c>
      <c r="C408" s="174" t="s">
        <v>424</v>
      </c>
      <c r="D408" s="26"/>
      <c r="E408" s="26"/>
      <c r="F408" s="26"/>
      <c r="H408" s="28"/>
      <c r="I408" s="28"/>
    </row>
    <row r="409" spans="1:9" s="13" customFormat="1" ht="14.25">
      <c r="A409" s="152"/>
      <c r="B409" s="191"/>
      <c r="C409" s="105"/>
      <c r="D409" s="26"/>
      <c r="E409" s="26"/>
      <c r="F409" s="26"/>
      <c r="H409" s="28"/>
      <c r="I409" s="28"/>
    </row>
    <row r="410" spans="1:9" s="13" customFormat="1" ht="14.25">
      <c r="A410" s="152"/>
      <c r="B410" s="191"/>
      <c r="C410" s="105"/>
      <c r="D410" s="26"/>
      <c r="E410" s="26"/>
      <c r="F410" s="26"/>
      <c r="H410" s="28"/>
      <c r="I410" s="28"/>
    </row>
    <row r="411" spans="1:9" s="13" customFormat="1" ht="14.25">
      <c r="A411" s="152"/>
      <c r="B411" s="191"/>
      <c r="C411" s="105"/>
      <c r="D411" s="26"/>
      <c r="E411" s="26"/>
      <c r="F411" s="26"/>
      <c r="H411" s="28"/>
      <c r="I411" s="28"/>
    </row>
    <row r="412" spans="1:9" s="13" customFormat="1" ht="14.25">
      <c r="A412" s="152"/>
      <c r="B412" s="191"/>
      <c r="C412" s="105"/>
      <c r="D412" s="26"/>
      <c r="E412" s="26"/>
      <c r="F412" s="26"/>
      <c r="H412" s="28"/>
      <c r="I412" s="28"/>
    </row>
    <row r="413" spans="1:9" s="13" customFormat="1" ht="14.25">
      <c r="A413" s="152"/>
      <c r="B413" s="191"/>
      <c r="C413" s="105"/>
      <c r="D413" s="26"/>
      <c r="E413" s="26"/>
      <c r="F413" s="26"/>
      <c r="H413" s="28"/>
      <c r="I413" s="28"/>
    </row>
    <row r="414" spans="1:9" s="13" customFormat="1" ht="14.25">
      <c r="A414" s="152"/>
      <c r="B414" s="191"/>
      <c r="C414" s="105"/>
      <c r="D414" s="26"/>
      <c r="E414" s="26"/>
      <c r="F414" s="26"/>
      <c r="H414" s="28"/>
      <c r="I414" s="28"/>
    </row>
    <row r="415" spans="1:9" ht="15">
      <c r="A415" s="4"/>
      <c r="B415" s="84"/>
      <c r="C415" s="105"/>
      <c r="D415" s="25"/>
      <c r="E415" s="25"/>
      <c r="F415" s="25"/>
      <c r="G415" s="21"/>
      <c r="H415" s="29"/>
      <c r="I415" s="29"/>
    </row>
    <row r="416" spans="1:3" s="54" customFormat="1" ht="18">
      <c r="A416" s="95" t="s">
        <v>51</v>
      </c>
      <c r="B416" s="97"/>
      <c r="C416" s="53"/>
    </row>
    <row r="417" ht="12.75">
      <c r="A417" s="21"/>
    </row>
    <row r="418" ht="12.75">
      <c r="A418" s="21"/>
    </row>
    <row r="419" spans="1:10" s="162" customFormat="1" ht="15.75">
      <c r="A419" s="160" t="s">
        <v>503</v>
      </c>
      <c r="B419" s="161"/>
      <c r="C419" s="161"/>
      <c r="D419" s="161"/>
      <c r="E419" s="161"/>
      <c r="F419" s="161"/>
      <c r="G419" s="161"/>
      <c r="H419" s="161"/>
      <c r="I419" s="161"/>
      <c r="J419" s="161"/>
    </row>
    <row r="420" ht="12.75">
      <c r="A420" s="21"/>
    </row>
    <row r="421" ht="12.75">
      <c r="A421" s="21" t="s">
        <v>173</v>
      </c>
    </row>
    <row r="422" ht="12.75">
      <c r="A422" s="21" t="s">
        <v>273</v>
      </c>
    </row>
    <row r="423" ht="12.75">
      <c r="A423" s="21" t="s">
        <v>122</v>
      </c>
    </row>
    <row r="424" ht="12.75">
      <c r="A424" s="21" t="s">
        <v>123</v>
      </c>
    </row>
    <row r="425" ht="12.75">
      <c r="A425" s="21" t="s">
        <v>124</v>
      </c>
    </row>
    <row r="426" ht="12.75">
      <c r="A426" s="21"/>
    </row>
    <row r="427" s="4" customFormat="1" ht="12.75">
      <c r="A427" s="4" t="s">
        <v>269</v>
      </c>
    </row>
    <row r="428" spans="1:4" ht="25.5">
      <c r="A428" s="47"/>
      <c r="B428" s="47" t="s">
        <v>645</v>
      </c>
      <c r="C428" s="23" t="s">
        <v>695</v>
      </c>
      <c r="D428" s="47" t="s">
        <v>640</v>
      </c>
    </row>
    <row r="429" spans="1:4" ht="12.75">
      <c r="A429" s="1" t="s">
        <v>636</v>
      </c>
      <c r="B429" s="1">
        <v>19.73</v>
      </c>
      <c r="C429" s="19">
        <f>B429*8/100</f>
        <v>1.5784</v>
      </c>
      <c r="D429" s="19">
        <f>B429+C429</f>
        <v>21.3084</v>
      </c>
    </row>
    <row r="430" spans="1:4" ht="12.75">
      <c r="A430" s="1" t="s">
        <v>637</v>
      </c>
      <c r="B430" s="1">
        <v>61.48</v>
      </c>
      <c r="C430" s="19">
        <f>B430*8/100</f>
        <v>4.9184</v>
      </c>
      <c r="D430" s="19">
        <f>B430+C430</f>
        <v>66.3984</v>
      </c>
    </row>
    <row r="431" spans="1:4" ht="12.75">
      <c r="A431" s="1" t="s">
        <v>255</v>
      </c>
      <c r="B431" s="19">
        <v>6.51</v>
      </c>
      <c r="C431" s="19">
        <f>B431*8/100</f>
        <v>0.5207999999999999</v>
      </c>
      <c r="D431" s="19">
        <f>B431+C431</f>
        <v>7.030799999999999</v>
      </c>
    </row>
    <row r="432" spans="1:4" ht="12.75">
      <c r="A432" s="3"/>
      <c r="B432" s="27"/>
      <c r="C432" s="27"/>
      <c r="D432" s="27"/>
    </row>
    <row r="433" s="4" customFormat="1" ht="12.75">
      <c r="A433" s="4" t="s">
        <v>168</v>
      </c>
    </row>
    <row r="434" spans="1:4" ht="25.5">
      <c r="A434" s="47"/>
      <c r="B434" s="47" t="s">
        <v>645</v>
      </c>
      <c r="C434" s="23" t="s">
        <v>695</v>
      </c>
      <c r="D434" s="47" t="s">
        <v>640</v>
      </c>
    </row>
    <row r="435" spans="1:5" ht="12.75">
      <c r="A435" s="1" t="s">
        <v>636</v>
      </c>
      <c r="B435" s="1">
        <v>24.66</v>
      </c>
      <c r="C435" s="19">
        <f>B435*8/100</f>
        <v>1.9728</v>
      </c>
      <c r="D435" s="19">
        <f>B435+C435</f>
        <v>26.6328</v>
      </c>
      <c r="E435" s="21"/>
    </row>
    <row r="436" spans="1:8" s="21" customFormat="1" ht="12.75">
      <c r="A436" s="16" t="s">
        <v>641</v>
      </c>
      <c r="B436" s="51">
        <f>B435*100/B429</f>
        <v>124.98732894069944</v>
      </c>
      <c r="C436" s="51">
        <f>C435*100/C429</f>
        <v>124.98732894069944</v>
      </c>
      <c r="D436" s="51">
        <f>D435*100/D429</f>
        <v>124.98732894069944</v>
      </c>
      <c r="E436" s="13"/>
      <c r="F436" s="13"/>
      <c r="G436" s="13"/>
      <c r="H436" s="13"/>
    </row>
    <row r="437" spans="1:8" ht="12.75">
      <c r="A437" s="1" t="s">
        <v>637</v>
      </c>
      <c r="B437" s="1">
        <v>76.85</v>
      </c>
      <c r="C437" s="19">
        <f>B437*8/100</f>
        <v>6.148</v>
      </c>
      <c r="D437" s="19">
        <f>B437+C437</f>
        <v>82.99799999999999</v>
      </c>
      <c r="E437" s="13"/>
      <c r="F437" s="13"/>
      <c r="G437" s="13"/>
      <c r="H437" s="13"/>
    </row>
    <row r="438" spans="1:8" s="21" customFormat="1" ht="12.75">
      <c r="A438" s="16" t="s">
        <v>641</v>
      </c>
      <c r="B438" s="51">
        <f>B437*100/B430</f>
        <v>124.99999999999999</v>
      </c>
      <c r="C438" s="51">
        <f>C437*100/C430</f>
        <v>124.99999999999999</v>
      </c>
      <c r="D438" s="51">
        <f>D437*100/D430</f>
        <v>125</v>
      </c>
      <c r="E438" s="13"/>
      <c r="F438" s="13"/>
      <c r="G438" s="13"/>
      <c r="H438" s="13"/>
    </row>
    <row r="439" spans="1:8" ht="12.75">
      <c r="A439" s="1" t="s">
        <v>255</v>
      </c>
      <c r="B439" s="19">
        <v>10.98</v>
      </c>
      <c r="C439" s="19">
        <f>B439*8/100</f>
        <v>0.8784000000000001</v>
      </c>
      <c r="D439" s="19">
        <f>B439+C439</f>
        <v>11.8584</v>
      </c>
      <c r="E439" s="13"/>
      <c r="F439" s="13"/>
      <c r="G439" s="13"/>
      <c r="H439" s="13"/>
    </row>
    <row r="440" spans="1:8" s="21" customFormat="1" ht="12.75">
      <c r="A440" s="16" t="s">
        <v>641</v>
      </c>
      <c r="B440" s="51">
        <f>B439*100/B431</f>
        <v>168.6635944700461</v>
      </c>
      <c r="C440" s="51">
        <f>C439*100/C431</f>
        <v>168.66359447004612</v>
      </c>
      <c r="D440" s="51">
        <f>D439*100/D431</f>
        <v>168.6635944700461</v>
      </c>
      <c r="E440" s="13"/>
      <c r="F440" s="13"/>
      <c r="G440" s="13"/>
      <c r="H440" s="13"/>
    </row>
    <row r="441" spans="1:8" s="21" customFormat="1" ht="12.75">
      <c r="A441" s="24" t="s">
        <v>504</v>
      </c>
      <c r="B441" s="102"/>
      <c r="C441" s="102"/>
      <c r="D441" s="102"/>
      <c r="E441" s="13"/>
      <c r="F441" s="13"/>
      <c r="G441" s="13"/>
      <c r="H441" s="13"/>
    </row>
    <row r="442" spans="1:4" s="13" customFormat="1" ht="12.75">
      <c r="A442" s="24" t="s">
        <v>408</v>
      </c>
      <c r="B442" s="159"/>
      <c r="C442" s="159"/>
      <c r="D442" s="159"/>
    </row>
    <row r="443" spans="1:4" s="13" customFormat="1" ht="12.75">
      <c r="A443" s="24"/>
      <c r="B443" s="159"/>
      <c r="C443" s="159"/>
      <c r="D443" s="159"/>
    </row>
    <row r="444" spans="1:10" s="3" customFormat="1" ht="12.75">
      <c r="A444" s="4" t="s">
        <v>32</v>
      </c>
      <c r="B444" s="22"/>
      <c r="C444" s="22"/>
      <c r="D444" s="22"/>
      <c r="E444" s="22"/>
      <c r="F444" s="22"/>
      <c r="G444" s="22"/>
      <c r="H444" s="22"/>
      <c r="I444" s="22"/>
      <c r="J444" s="22"/>
    </row>
    <row r="445" spans="1:10" s="3" customFormat="1" ht="12.75">
      <c r="A445" s="4" t="s">
        <v>696</v>
      </c>
      <c r="B445" s="22"/>
      <c r="C445" s="22"/>
      <c r="D445" s="22"/>
      <c r="E445" s="22"/>
      <c r="F445" s="22"/>
      <c r="G445" s="22"/>
      <c r="H445" s="22"/>
      <c r="I445" s="22"/>
      <c r="J445" s="22"/>
    </row>
    <row r="446" spans="1:10" ht="38.25">
      <c r="A446" s="55" t="s">
        <v>659</v>
      </c>
      <c r="B446" s="56"/>
      <c r="C446" s="57"/>
      <c r="D446" s="132">
        <v>1998</v>
      </c>
      <c r="E446" s="81">
        <v>1999</v>
      </c>
      <c r="F446" s="115" t="s">
        <v>121</v>
      </c>
      <c r="G446" s="22"/>
      <c r="H446" s="22"/>
      <c r="I446" s="22"/>
      <c r="J446" s="22"/>
    </row>
    <row r="447" spans="1:10" ht="12.75">
      <c r="A447" s="133" t="s">
        <v>618</v>
      </c>
      <c r="B447" s="134"/>
      <c r="C447" s="135"/>
      <c r="D447" s="58">
        <f>D449+D448+D450+D451</f>
        <v>369801</v>
      </c>
      <c r="E447" s="58">
        <f>E449+E448+E450+E451</f>
        <v>373285</v>
      </c>
      <c r="F447" s="58">
        <f>F449+F448+F450+F451</f>
        <v>324272</v>
      </c>
      <c r="G447" s="22"/>
      <c r="H447" s="22"/>
      <c r="I447" s="22"/>
      <c r="J447" s="22"/>
    </row>
    <row r="448" spans="1:10" ht="12.75">
      <c r="A448" s="59" t="s">
        <v>697</v>
      </c>
      <c r="B448" s="60"/>
      <c r="C448" s="61"/>
      <c r="D448" s="62">
        <v>363381</v>
      </c>
      <c r="E448" s="62">
        <v>324360</v>
      </c>
      <c r="F448" s="62">
        <v>315881</v>
      </c>
      <c r="G448" s="22"/>
      <c r="H448" s="34"/>
      <c r="I448" s="34"/>
      <c r="J448" s="22"/>
    </row>
    <row r="449" spans="1:10" ht="12.75">
      <c r="A449" s="59" t="s">
        <v>479</v>
      </c>
      <c r="B449" s="60"/>
      <c r="C449" s="61"/>
      <c r="D449" s="62">
        <v>6420</v>
      </c>
      <c r="E449" s="62">
        <v>39539</v>
      </c>
      <c r="F449" s="62">
        <v>7881</v>
      </c>
      <c r="G449" s="22"/>
      <c r="H449" s="34"/>
      <c r="I449" s="34"/>
      <c r="J449" s="22"/>
    </row>
    <row r="450" spans="1:10" ht="12.75">
      <c r="A450" s="59" t="s">
        <v>698</v>
      </c>
      <c r="B450" s="60"/>
      <c r="C450" s="61"/>
      <c r="D450" s="62">
        <v>0</v>
      </c>
      <c r="E450" s="62">
        <v>3362</v>
      </c>
      <c r="F450" s="62">
        <v>0</v>
      </c>
      <c r="G450" s="34"/>
      <c r="H450" s="34"/>
      <c r="I450" s="34"/>
      <c r="J450" s="22"/>
    </row>
    <row r="451" spans="1:10" ht="12.75">
      <c r="A451" s="59" t="s">
        <v>699</v>
      </c>
      <c r="B451" s="60"/>
      <c r="C451" s="61"/>
      <c r="D451" s="62">
        <v>0</v>
      </c>
      <c r="E451" s="62">
        <v>6024</v>
      </c>
      <c r="F451" s="62">
        <v>510</v>
      </c>
      <c r="G451" s="34"/>
      <c r="H451" s="34"/>
      <c r="I451" s="34"/>
      <c r="J451" s="22"/>
    </row>
    <row r="452" spans="1:10" ht="12.75">
      <c r="A452" s="55" t="s">
        <v>616</v>
      </c>
      <c r="B452" s="56"/>
      <c r="C452" s="57"/>
      <c r="D452" s="58">
        <f>D453+D454+D455+D456+D457+D458+D459+D460+D461+D462</f>
        <v>257880</v>
      </c>
      <c r="E452" s="58">
        <f>E453+E454+E455+E456+E457+E458+E459+E460+E461+E462</f>
        <v>287867</v>
      </c>
      <c r="F452" s="58">
        <f>F453+F454+F455+F456+F457+F458+F459+F460+F461+F462</f>
        <v>308653</v>
      </c>
      <c r="G452" s="34"/>
      <c r="H452" s="34"/>
      <c r="I452" s="22"/>
      <c r="J452" s="22"/>
    </row>
    <row r="453" spans="1:10" ht="12.75">
      <c r="A453" s="63" t="s">
        <v>661</v>
      </c>
      <c r="B453" s="64"/>
      <c r="C453" s="65"/>
      <c r="D453" s="66">
        <v>9384</v>
      </c>
      <c r="E453" s="66">
        <v>14275</v>
      </c>
      <c r="F453" s="66">
        <v>12937</v>
      </c>
      <c r="G453" s="34"/>
      <c r="H453" s="34"/>
      <c r="I453" s="34"/>
      <c r="J453" s="22"/>
    </row>
    <row r="454" spans="1:10" ht="12.75">
      <c r="A454" s="63" t="s">
        <v>662</v>
      </c>
      <c r="B454" s="64"/>
      <c r="C454" s="65"/>
      <c r="D454" s="66">
        <v>26333</v>
      </c>
      <c r="E454" s="66">
        <v>36183</v>
      </c>
      <c r="F454" s="66">
        <v>28679</v>
      </c>
      <c r="G454" s="34"/>
      <c r="H454" s="34"/>
      <c r="I454" s="34"/>
      <c r="J454" s="22"/>
    </row>
    <row r="455" spans="1:10" ht="12.75">
      <c r="A455" s="63" t="s">
        <v>700</v>
      </c>
      <c r="B455" s="64"/>
      <c r="C455" s="65"/>
      <c r="D455" s="66">
        <v>0</v>
      </c>
      <c r="E455" s="66">
        <v>3455</v>
      </c>
      <c r="F455" s="66">
        <v>0</v>
      </c>
      <c r="G455" s="34"/>
      <c r="H455" s="34"/>
      <c r="I455" s="34"/>
      <c r="J455" s="22"/>
    </row>
    <row r="456" spans="1:10" ht="12.75">
      <c r="A456" s="63" t="s">
        <v>657</v>
      </c>
      <c r="B456" s="64"/>
      <c r="C456" s="65"/>
      <c r="D456" s="66">
        <v>0</v>
      </c>
      <c r="E456" s="66">
        <v>11</v>
      </c>
      <c r="F456" s="66">
        <v>112</v>
      </c>
      <c r="G456" s="34"/>
      <c r="H456" s="34"/>
      <c r="I456" s="34"/>
      <c r="J456" s="22"/>
    </row>
    <row r="457" spans="1:10" ht="12.75">
      <c r="A457" s="63" t="s">
        <v>678</v>
      </c>
      <c r="B457" s="64"/>
      <c r="C457" s="65"/>
      <c r="D457" s="66">
        <v>196610</v>
      </c>
      <c r="E457" s="66">
        <v>206313</v>
      </c>
      <c r="F457" s="66">
        <v>226810</v>
      </c>
      <c r="G457" s="34"/>
      <c r="H457" s="34"/>
      <c r="I457" s="34"/>
      <c r="J457" s="34"/>
    </row>
    <row r="458" spans="1:10" ht="12.75">
      <c r="A458" s="59" t="s">
        <v>701</v>
      </c>
      <c r="B458" s="60"/>
      <c r="C458" s="61"/>
      <c r="D458" s="66">
        <v>0</v>
      </c>
      <c r="E458" s="66">
        <v>0</v>
      </c>
      <c r="F458" s="66">
        <v>0</v>
      </c>
      <c r="G458" s="34"/>
      <c r="H458" s="34"/>
      <c r="I458" s="34"/>
      <c r="J458" s="34"/>
    </row>
    <row r="459" spans="1:10" ht="12.75">
      <c r="A459" s="63" t="s">
        <v>702</v>
      </c>
      <c r="B459" s="64"/>
      <c r="C459" s="65"/>
      <c r="D459" s="66">
        <v>25511</v>
      </c>
      <c r="E459" s="66">
        <v>25746</v>
      </c>
      <c r="F459" s="66">
        <v>32195</v>
      </c>
      <c r="G459" s="34"/>
      <c r="H459" s="34"/>
      <c r="I459" s="34"/>
      <c r="J459" s="22"/>
    </row>
    <row r="460" spans="1:10" ht="12.75">
      <c r="A460" s="63" t="s">
        <v>703</v>
      </c>
      <c r="B460" s="64"/>
      <c r="C460" s="65"/>
      <c r="D460" s="66">
        <v>0</v>
      </c>
      <c r="E460" s="66">
        <v>1612</v>
      </c>
      <c r="F460" s="66">
        <v>5945</v>
      </c>
      <c r="G460" s="34"/>
      <c r="H460" s="34"/>
      <c r="I460" s="34"/>
      <c r="J460" s="22"/>
    </row>
    <row r="461" spans="1:10" ht="12.75">
      <c r="A461" s="63" t="s">
        <v>670</v>
      </c>
      <c r="B461" s="64"/>
      <c r="C461" s="65"/>
      <c r="D461" s="66">
        <v>0</v>
      </c>
      <c r="E461" s="66">
        <v>230</v>
      </c>
      <c r="F461" s="66">
        <v>0</v>
      </c>
      <c r="G461" s="34"/>
      <c r="H461" s="34"/>
      <c r="I461" s="34"/>
      <c r="J461" s="22"/>
    </row>
    <row r="462" spans="1:10" ht="12.75">
      <c r="A462" s="63" t="s">
        <v>665</v>
      </c>
      <c r="B462" s="64"/>
      <c r="C462" s="65"/>
      <c r="D462" s="66">
        <v>42</v>
      </c>
      <c r="E462" s="66">
        <v>42</v>
      </c>
      <c r="F462" s="66">
        <v>1975</v>
      </c>
      <c r="G462" s="22"/>
      <c r="H462" s="34"/>
      <c r="I462" s="34"/>
      <c r="J462" s="22"/>
    </row>
    <row r="463" spans="1:10" ht="12.75">
      <c r="A463" s="55" t="s">
        <v>617</v>
      </c>
      <c r="B463" s="56"/>
      <c r="C463" s="57"/>
      <c r="D463" s="58">
        <f>D464+D465+D466+D467+D468+D469+D470+D471+D472</f>
        <v>112844</v>
      </c>
      <c r="E463" s="58">
        <f>E464+E465+E466+E467+E468+E469+E470+E471+E472</f>
        <v>98365</v>
      </c>
      <c r="F463" s="58">
        <f>F464+F465+F466+F467+F468+F469+F470+F471+F472</f>
        <v>78856</v>
      </c>
      <c r="G463" s="22"/>
      <c r="H463" s="22"/>
      <c r="I463" s="22"/>
      <c r="J463" s="22"/>
    </row>
    <row r="464" spans="1:10" ht="12.75">
      <c r="A464" s="59" t="s">
        <v>661</v>
      </c>
      <c r="B464" s="60"/>
      <c r="C464" s="61"/>
      <c r="D464" s="66">
        <v>13281</v>
      </c>
      <c r="E464" s="66">
        <v>12011</v>
      </c>
      <c r="F464" s="66">
        <v>9561</v>
      </c>
      <c r="G464" s="22"/>
      <c r="H464" s="22"/>
      <c r="I464" s="22"/>
      <c r="J464" s="22"/>
    </row>
    <row r="465" spans="1:10" ht="12.75">
      <c r="A465" s="63" t="s">
        <v>662</v>
      </c>
      <c r="B465" s="64"/>
      <c r="C465" s="65"/>
      <c r="D465" s="66">
        <v>17523</v>
      </c>
      <c r="E465" s="66">
        <v>20016</v>
      </c>
      <c r="F465" s="66">
        <v>14600</v>
      </c>
      <c r="G465" s="22"/>
      <c r="H465" s="34"/>
      <c r="I465" s="34"/>
      <c r="J465" s="22"/>
    </row>
    <row r="466" spans="1:10" ht="12.75">
      <c r="A466" s="63" t="s">
        <v>700</v>
      </c>
      <c r="B466" s="64"/>
      <c r="C466" s="65"/>
      <c r="D466" s="66">
        <v>10431</v>
      </c>
      <c r="E466" s="66">
        <v>0</v>
      </c>
      <c r="F466" s="66">
        <v>0</v>
      </c>
      <c r="G466" s="22"/>
      <c r="H466" s="34"/>
      <c r="I466" s="34"/>
      <c r="J466" s="22"/>
    </row>
    <row r="467" spans="1:10" ht="12.75">
      <c r="A467" s="63" t="s">
        <v>657</v>
      </c>
      <c r="B467" s="64"/>
      <c r="C467" s="65"/>
      <c r="D467" s="66">
        <v>14959</v>
      </c>
      <c r="E467" s="66">
        <v>12619</v>
      </c>
      <c r="F467" s="66">
        <v>12815</v>
      </c>
      <c r="G467" s="22"/>
      <c r="H467" s="34"/>
      <c r="I467" s="34"/>
      <c r="J467" s="22"/>
    </row>
    <row r="468" spans="1:10" ht="12.75">
      <c r="A468" s="63" t="s">
        <v>701</v>
      </c>
      <c r="B468" s="64"/>
      <c r="C468" s="65"/>
      <c r="D468" s="66">
        <v>0</v>
      </c>
      <c r="E468" s="66">
        <v>0</v>
      </c>
      <c r="F468" s="66">
        <v>0</v>
      </c>
      <c r="G468" s="22"/>
      <c r="H468" s="34"/>
      <c r="I468" s="34"/>
      <c r="J468" s="22"/>
    </row>
    <row r="469" spans="1:10" ht="12.75">
      <c r="A469" s="63" t="s">
        <v>702</v>
      </c>
      <c r="B469" s="64"/>
      <c r="C469" s="65"/>
      <c r="D469" s="66">
        <v>32886</v>
      </c>
      <c r="E469" s="66">
        <v>31314</v>
      </c>
      <c r="F469" s="66">
        <v>25261</v>
      </c>
      <c r="G469" s="22"/>
      <c r="H469" s="34"/>
      <c r="I469" s="34"/>
      <c r="J469" s="22"/>
    </row>
    <row r="470" spans="1:10" ht="12.75">
      <c r="A470" s="63" t="s">
        <v>703</v>
      </c>
      <c r="B470" s="64"/>
      <c r="C470" s="65"/>
      <c r="D470" s="66">
        <v>10708</v>
      </c>
      <c r="E470" s="66">
        <v>9110</v>
      </c>
      <c r="F470" s="66">
        <v>4391</v>
      </c>
      <c r="G470" s="22"/>
      <c r="H470" s="34"/>
      <c r="I470" s="34"/>
      <c r="J470" s="22"/>
    </row>
    <row r="471" spans="1:10" ht="12.75">
      <c r="A471" s="63" t="s">
        <v>670</v>
      </c>
      <c r="B471" s="64"/>
      <c r="C471" s="65"/>
      <c r="D471" s="66">
        <v>12846</v>
      </c>
      <c r="E471" s="66">
        <v>13058</v>
      </c>
      <c r="F471" s="66">
        <v>11177</v>
      </c>
      <c r="G471" s="22"/>
      <c r="H471" s="34"/>
      <c r="I471" s="34"/>
      <c r="J471" s="22"/>
    </row>
    <row r="472" spans="1:10" ht="12.75">
      <c r="A472" s="63" t="s">
        <v>665</v>
      </c>
      <c r="B472" s="64"/>
      <c r="C472" s="65"/>
      <c r="D472" s="66">
        <v>210</v>
      </c>
      <c r="E472" s="66">
        <v>237</v>
      </c>
      <c r="F472" s="66">
        <v>1051</v>
      </c>
      <c r="G472" s="22"/>
      <c r="H472" s="34"/>
      <c r="I472" s="34"/>
      <c r="J472" s="22"/>
    </row>
    <row r="473" spans="1:10" ht="12.75">
      <c r="A473" s="55" t="s">
        <v>704</v>
      </c>
      <c r="B473" s="56"/>
      <c r="C473" s="57"/>
      <c r="D473" s="58">
        <v>62407</v>
      </c>
      <c r="E473" s="58">
        <v>67451</v>
      </c>
      <c r="F473" s="58">
        <v>62135</v>
      </c>
      <c r="G473" s="22"/>
      <c r="H473" s="22"/>
      <c r="I473" s="22"/>
      <c r="J473" s="22"/>
    </row>
    <row r="474" spans="1:10" ht="12.75">
      <c r="A474" s="55" t="s">
        <v>705</v>
      </c>
      <c r="B474" s="56"/>
      <c r="C474" s="57"/>
      <c r="D474" s="58">
        <v>40026</v>
      </c>
      <c r="E474" s="58">
        <v>47351</v>
      </c>
      <c r="F474" s="58">
        <v>61725</v>
      </c>
      <c r="G474" s="22"/>
      <c r="H474" s="22"/>
      <c r="I474" s="22"/>
      <c r="J474" s="22"/>
    </row>
    <row r="475" spans="1:10" ht="12.75">
      <c r="A475" s="55" t="s">
        <v>706</v>
      </c>
      <c r="B475" s="56"/>
      <c r="C475" s="57"/>
      <c r="D475" s="58">
        <v>0</v>
      </c>
      <c r="E475" s="58">
        <v>21662</v>
      </c>
      <c r="F475" s="58">
        <v>1801</v>
      </c>
      <c r="G475" s="22"/>
      <c r="H475" s="22"/>
      <c r="I475" s="22"/>
      <c r="J475" s="22"/>
    </row>
    <row r="476" spans="1:10" ht="12.75">
      <c r="A476" s="55" t="s">
        <v>707</v>
      </c>
      <c r="B476" s="56"/>
      <c r="C476" s="57"/>
      <c r="D476" s="58">
        <f>D475+D474+D473+D463+D452</f>
        <v>473157</v>
      </c>
      <c r="E476" s="58">
        <f>E475+E474+E473+E463+E452</f>
        <v>522696</v>
      </c>
      <c r="F476" s="58">
        <f>F475+F474+F473+F463+F452</f>
        <v>513170</v>
      </c>
      <c r="G476" s="22"/>
      <c r="H476" s="22"/>
      <c r="I476" s="22"/>
      <c r="J476" s="22"/>
    </row>
    <row r="477" spans="1:10" ht="12.75">
      <c r="A477" s="55" t="s">
        <v>708</v>
      </c>
      <c r="B477" s="56"/>
      <c r="C477" s="57"/>
      <c r="D477" s="58">
        <f>D447-D476</f>
        <v>-103356</v>
      </c>
      <c r="E477" s="58">
        <f>E447-E476</f>
        <v>-149411</v>
      </c>
      <c r="F477" s="58">
        <f>F447-F476</f>
        <v>-188898</v>
      </c>
      <c r="G477" s="22"/>
      <c r="H477" s="22"/>
      <c r="I477" s="22"/>
      <c r="J477" s="22"/>
    </row>
    <row r="478" spans="1:10" ht="12.75">
      <c r="A478" s="63" t="s">
        <v>709</v>
      </c>
      <c r="B478" s="64"/>
      <c r="C478" s="65"/>
      <c r="D478" s="66">
        <f>D457</f>
        <v>196610</v>
      </c>
      <c r="E478" s="66">
        <f>E457</f>
        <v>206313</v>
      </c>
      <c r="F478" s="66">
        <f>F457</f>
        <v>226810</v>
      </c>
      <c r="G478" s="22"/>
      <c r="H478" s="34"/>
      <c r="I478" s="34"/>
      <c r="J478" s="22"/>
    </row>
    <row r="479" spans="1:10" ht="12.75">
      <c r="A479" s="63" t="s">
        <v>710</v>
      </c>
      <c r="B479" s="64"/>
      <c r="C479" s="65"/>
      <c r="D479" s="66">
        <v>90453</v>
      </c>
      <c r="E479" s="66">
        <v>57121</v>
      </c>
      <c r="F479" s="66">
        <v>37912</v>
      </c>
      <c r="G479" s="22"/>
      <c r="H479" s="34"/>
      <c r="I479" s="34"/>
      <c r="J479" s="22"/>
    </row>
    <row r="480" spans="1:10" ht="12.75">
      <c r="A480" s="55" t="s">
        <v>708</v>
      </c>
      <c r="B480" s="56"/>
      <c r="C480" s="57"/>
      <c r="D480" s="58">
        <f>D477+D478-D479</f>
        <v>2801</v>
      </c>
      <c r="E480" s="58">
        <f>E477+E478-E479</f>
        <v>-219</v>
      </c>
      <c r="F480" s="58">
        <f>F477+F478-F479</f>
        <v>0</v>
      </c>
      <c r="G480" s="22"/>
      <c r="H480" s="22"/>
      <c r="I480" s="22"/>
      <c r="J480" s="22"/>
    </row>
    <row r="481" spans="1:10" ht="12.75">
      <c r="A481" s="24"/>
      <c r="B481" s="34"/>
      <c r="C481" s="34"/>
      <c r="D481" s="34"/>
      <c r="E481" s="34"/>
      <c r="F481" s="34"/>
      <c r="G481" s="34"/>
      <c r="H481" s="34"/>
      <c r="I481" s="34"/>
      <c r="J481" s="34"/>
    </row>
    <row r="482" spans="1:10" ht="12.75">
      <c r="A482" s="4" t="s">
        <v>115</v>
      </c>
      <c r="B482" s="34"/>
      <c r="C482" s="34"/>
      <c r="D482" s="34"/>
      <c r="E482" s="34"/>
      <c r="F482" s="34"/>
      <c r="G482" s="34"/>
      <c r="H482" s="34"/>
      <c r="I482" s="34"/>
      <c r="J482" s="34"/>
    </row>
    <row r="483" spans="1:10" ht="12.75">
      <c r="A483" s="24" t="s">
        <v>480</v>
      </c>
      <c r="B483" s="34"/>
      <c r="C483" s="34"/>
      <c r="D483" s="34"/>
      <c r="E483" s="34"/>
      <c r="F483" s="34"/>
      <c r="G483" s="34"/>
      <c r="H483" s="34"/>
      <c r="I483" s="34"/>
      <c r="J483" s="34"/>
    </row>
    <row r="484" spans="1:10" ht="12.75">
      <c r="A484" s="24" t="s">
        <v>481</v>
      </c>
      <c r="B484" s="34"/>
      <c r="C484" s="34"/>
      <c r="D484" s="34"/>
      <c r="E484" s="34"/>
      <c r="F484" s="34"/>
      <c r="G484" s="34"/>
      <c r="H484" s="34"/>
      <c r="I484" s="34"/>
      <c r="J484" s="34"/>
    </row>
    <row r="485" spans="1:10" ht="12.75">
      <c r="A485" s="24" t="s">
        <v>527</v>
      </c>
      <c r="B485" s="34"/>
      <c r="C485" s="34"/>
      <c r="D485" s="34"/>
      <c r="E485" s="34"/>
      <c r="F485" s="34"/>
      <c r="G485" s="34"/>
      <c r="H485" s="34"/>
      <c r="I485" s="34"/>
      <c r="J485" s="34"/>
    </row>
    <row r="486" spans="1:10" ht="12.75">
      <c r="A486" s="24" t="s">
        <v>619</v>
      </c>
      <c r="B486" s="34"/>
      <c r="C486" s="34"/>
      <c r="D486" s="34"/>
      <c r="E486" s="34"/>
      <c r="F486" s="34"/>
      <c r="G486" s="34"/>
      <c r="H486" s="34"/>
      <c r="I486" s="34"/>
      <c r="J486" s="34"/>
    </row>
    <row r="487" spans="1:10" ht="12.75">
      <c r="A487" s="24" t="s">
        <v>620</v>
      </c>
      <c r="B487" s="34"/>
      <c r="C487" s="34"/>
      <c r="D487" s="34"/>
      <c r="E487" s="34"/>
      <c r="F487" s="34"/>
      <c r="G487" s="34"/>
      <c r="H487" s="34"/>
      <c r="I487" s="34"/>
      <c r="J487" s="34"/>
    </row>
    <row r="488" spans="1:10" ht="12.75">
      <c r="A488" s="24" t="s">
        <v>621</v>
      </c>
      <c r="B488" s="34"/>
      <c r="C488" s="34"/>
      <c r="D488" s="34"/>
      <c r="E488" s="34"/>
      <c r="F488" s="34"/>
      <c r="G488" s="34"/>
      <c r="H488" s="34"/>
      <c r="I488" s="34"/>
      <c r="J488" s="34"/>
    </row>
    <row r="489" spans="1:10" ht="12.75">
      <c r="A489" s="24"/>
      <c r="B489" s="34"/>
      <c r="C489" s="34"/>
      <c r="D489" s="34"/>
      <c r="E489" s="34"/>
      <c r="F489" s="34"/>
      <c r="G489" s="34"/>
      <c r="H489" s="34"/>
      <c r="I489" s="34"/>
      <c r="J489" s="34"/>
    </row>
    <row r="490" spans="1:10" s="21" customFormat="1" ht="12.75">
      <c r="A490" s="4" t="s">
        <v>508</v>
      </c>
      <c r="B490" s="22"/>
      <c r="C490" s="22"/>
      <c r="D490" s="22"/>
      <c r="E490" s="22"/>
      <c r="F490" s="22"/>
      <c r="G490" s="22"/>
      <c r="H490" s="22"/>
      <c r="I490" s="22"/>
      <c r="J490" s="22"/>
    </row>
    <row r="491" spans="1:10" s="41" customFormat="1" ht="38.25">
      <c r="A491" s="43" t="s">
        <v>423</v>
      </c>
      <c r="B491" s="68" t="s">
        <v>507</v>
      </c>
      <c r="C491" s="68" t="s">
        <v>505</v>
      </c>
      <c r="D491" s="71"/>
      <c r="E491" s="71"/>
      <c r="F491" s="71"/>
      <c r="G491" s="71"/>
      <c r="H491" s="71"/>
      <c r="I491" s="71"/>
      <c r="J491" s="71"/>
    </row>
    <row r="492" spans="1:10" ht="12.75">
      <c r="A492" s="164">
        <v>1998</v>
      </c>
      <c r="B492" s="197">
        <v>121712.24</v>
      </c>
      <c r="C492" s="66">
        <v>55</v>
      </c>
      <c r="D492" s="34"/>
      <c r="E492" s="34"/>
      <c r="F492" s="34"/>
      <c r="G492" s="34"/>
      <c r="H492" s="34"/>
      <c r="I492" s="34"/>
      <c r="J492" s="34"/>
    </row>
    <row r="493" spans="1:10" ht="12.75">
      <c r="A493" s="164">
        <v>1999</v>
      </c>
      <c r="B493" s="197">
        <v>127090.93</v>
      </c>
      <c r="C493" s="66">
        <v>52</v>
      </c>
      <c r="D493" s="34"/>
      <c r="E493" s="34"/>
      <c r="F493" s="34"/>
      <c r="G493" s="34"/>
      <c r="H493" s="34"/>
      <c r="I493" s="34"/>
      <c r="J493" s="34"/>
    </row>
    <row r="494" spans="1:10" ht="12.75">
      <c r="A494" s="164">
        <v>2000</v>
      </c>
      <c r="B494" s="197">
        <v>132574.95</v>
      </c>
      <c r="C494" s="66">
        <v>57</v>
      </c>
      <c r="D494" s="34"/>
      <c r="E494" s="34"/>
      <c r="F494" s="34"/>
      <c r="G494" s="34"/>
      <c r="H494" s="34"/>
      <c r="I494" s="34"/>
      <c r="J494" s="34"/>
    </row>
    <row r="495" spans="1:10" ht="12.75">
      <c r="A495" s="24"/>
      <c r="B495" s="34"/>
      <c r="C495" s="34"/>
      <c r="D495" s="34"/>
      <c r="E495" s="34"/>
      <c r="F495" s="34"/>
      <c r="G495" s="34"/>
      <c r="H495" s="34"/>
      <c r="I495" s="34"/>
      <c r="J495" s="34"/>
    </row>
    <row r="496" spans="1:8" s="4" customFormat="1" ht="12.75">
      <c r="A496" s="4" t="s">
        <v>0</v>
      </c>
      <c r="B496" s="22"/>
      <c r="C496" s="22"/>
      <c r="D496" s="22"/>
      <c r="E496" s="22"/>
      <c r="F496" s="22"/>
      <c r="G496" s="22"/>
      <c r="H496" s="22"/>
    </row>
    <row r="497" spans="1:8" ht="25.5">
      <c r="A497" s="43"/>
      <c r="B497" s="68" t="s">
        <v>1</v>
      </c>
      <c r="C497" s="68" t="s">
        <v>2</v>
      </c>
      <c r="D497" s="68" t="s">
        <v>3</v>
      </c>
      <c r="E497" s="68" t="s">
        <v>4</v>
      </c>
      <c r="F497" s="68" t="s">
        <v>5</v>
      </c>
      <c r="G497" s="68" t="s">
        <v>6</v>
      </c>
      <c r="H497" s="68" t="s">
        <v>7</v>
      </c>
    </row>
    <row r="498" spans="1:8" ht="12.75">
      <c r="A498" s="32" t="s">
        <v>637</v>
      </c>
      <c r="B498" s="38">
        <v>45.82</v>
      </c>
      <c r="C498" s="38">
        <v>47.52</v>
      </c>
      <c r="D498" s="38">
        <v>48.66</v>
      </c>
      <c r="E498" s="38">
        <v>49.39</v>
      </c>
      <c r="F498" s="38">
        <v>49.93</v>
      </c>
      <c r="G498" s="38">
        <v>50.73</v>
      </c>
      <c r="H498" s="38">
        <v>51.54</v>
      </c>
    </row>
    <row r="499" spans="1:8" ht="12.75">
      <c r="A499" s="16" t="s">
        <v>10</v>
      </c>
      <c r="B499" s="67">
        <v>100</v>
      </c>
      <c r="C499" s="67">
        <f aca="true" t="shared" si="3" ref="C499:H499">C498*100/B498</f>
        <v>103.71017023134003</v>
      </c>
      <c r="D499" s="67">
        <f t="shared" si="3"/>
        <v>102.3989898989899</v>
      </c>
      <c r="E499" s="67">
        <f t="shared" si="3"/>
        <v>101.5002055076038</v>
      </c>
      <c r="F499" s="67">
        <f t="shared" si="3"/>
        <v>101.09333873253695</v>
      </c>
      <c r="G499" s="67">
        <f t="shared" si="3"/>
        <v>101.60224314039655</v>
      </c>
      <c r="H499" s="67">
        <f t="shared" si="3"/>
        <v>101.59668835008871</v>
      </c>
    </row>
    <row r="500" spans="1:8" ht="12.75">
      <c r="A500" s="32" t="s">
        <v>11</v>
      </c>
      <c r="B500" s="38">
        <v>14.7</v>
      </c>
      <c r="C500" s="38">
        <v>15.24</v>
      </c>
      <c r="D500" s="38">
        <v>15.61</v>
      </c>
      <c r="E500" s="38">
        <v>15.84</v>
      </c>
      <c r="F500" s="38">
        <v>16.01</v>
      </c>
      <c r="G500" s="38">
        <v>16.27</v>
      </c>
      <c r="H500" s="38">
        <v>16.53</v>
      </c>
    </row>
    <row r="501" spans="1:8" ht="12.75">
      <c r="A501" s="16" t="s">
        <v>10</v>
      </c>
      <c r="B501" s="67">
        <v>100</v>
      </c>
      <c r="C501" s="67">
        <f aca="true" t="shared" si="4" ref="C501:H501">C500*100/B500</f>
        <v>103.6734693877551</v>
      </c>
      <c r="D501" s="67">
        <f t="shared" si="4"/>
        <v>102.42782152230971</v>
      </c>
      <c r="E501" s="67">
        <f t="shared" si="4"/>
        <v>101.47341447789879</v>
      </c>
      <c r="F501" s="67">
        <f t="shared" si="4"/>
        <v>101.07323232323233</v>
      </c>
      <c r="G501" s="67">
        <f t="shared" si="4"/>
        <v>101.62398500936914</v>
      </c>
      <c r="H501" s="67">
        <f t="shared" si="4"/>
        <v>101.5980331899201</v>
      </c>
    </row>
    <row r="502" spans="1:8" ht="12.75">
      <c r="A502" s="4"/>
      <c r="B502" s="158"/>
      <c r="C502" s="158"/>
      <c r="D502" s="158"/>
      <c r="E502" s="158"/>
      <c r="F502" s="158"/>
      <c r="G502" s="158"/>
      <c r="H502" s="158"/>
    </row>
    <row r="503" spans="1:8" ht="12.75">
      <c r="A503" s="4"/>
      <c r="B503" s="22"/>
      <c r="C503" s="22"/>
      <c r="D503" s="22"/>
      <c r="E503" s="22"/>
      <c r="F503" s="22"/>
      <c r="G503" s="22"/>
      <c r="H503" s="22"/>
    </row>
    <row r="504" spans="1:10" ht="38.25">
      <c r="A504" s="43"/>
      <c r="B504" s="68" t="s">
        <v>8</v>
      </c>
      <c r="C504" s="68" t="s">
        <v>9</v>
      </c>
      <c r="D504" s="68" t="s">
        <v>12</v>
      </c>
      <c r="E504" s="68" t="s">
        <v>13</v>
      </c>
      <c r="F504" s="68" t="s">
        <v>14</v>
      </c>
      <c r="G504" s="68" t="s">
        <v>15</v>
      </c>
      <c r="H504" s="69"/>
      <c r="I504" s="69"/>
      <c r="J504" s="69"/>
    </row>
    <row r="505" spans="1:10" ht="12.75">
      <c r="A505" s="32" t="s">
        <v>637</v>
      </c>
      <c r="B505" s="38">
        <v>52.06</v>
      </c>
      <c r="C505" s="38">
        <v>52.58</v>
      </c>
      <c r="D505" s="38">
        <v>54.47</v>
      </c>
      <c r="E505" s="38">
        <v>57.74</v>
      </c>
      <c r="F505" s="38">
        <v>56.93</v>
      </c>
      <c r="G505" s="38">
        <v>61.48</v>
      </c>
      <c r="H505" s="34"/>
      <c r="I505" s="34"/>
      <c r="J505" s="34"/>
    </row>
    <row r="506" spans="1:10" ht="12.75">
      <c r="A506" s="16" t="s">
        <v>10</v>
      </c>
      <c r="B506" s="67">
        <f>B505*100/H498</f>
        <v>101.00892510671324</v>
      </c>
      <c r="C506" s="67">
        <f>C505*100/B505</f>
        <v>100.99884748367268</v>
      </c>
      <c r="D506" s="67">
        <f>D505*100/C505</f>
        <v>103.59452263217953</v>
      </c>
      <c r="E506" s="67">
        <f>E505*100/D505</f>
        <v>106.00330457132367</v>
      </c>
      <c r="F506" s="67">
        <f>F505*100/E505</f>
        <v>98.5971596813301</v>
      </c>
      <c r="G506" s="67">
        <f>G505*100/F505</f>
        <v>107.99227121025821</v>
      </c>
      <c r="H506" s="22"/>
      <c r="I506" s="22"/>
      <c r="J506" s="22"/>
    </row>
    <row r="507" spans="1:10" ht="12.75">
      <c r="A507" s="32" t="s">
        <v>11</v>
      </c>
      <c r="B507" s="38">
        <v>16.7</v>
      </c>
      <c r="C507" s="38">
        <v>16.87</v>
      </c>
      <c r="D507" s="38">
        <v>17.48</v>
      </c>
      <c r="E507" s="38">
        <v>18.53</v>
      </c>
      <c r="F507" s="38">
        <v>18.27</v>
      </c>
      <c r="G507" s="38">
        <v>19.73</v>
      </c>
      <c r="H507" s="34"/>
      <c r="I507" s="34"/>
      <c r="J507" s="34"/>
    </row>
    <row r="508" spans="1:10" ht="12.75">
      <c r="A508" s="16" t="s">
        <v>10</v>
      </c>
      <c r="B508" s="67">
        <f>B507*100/H500</f>
        <v>101.02843315184512</v>
      </c>
      <c r="C508" s="67">
        <f>C507*100/B507</f>
        <v>101.0179640718563</v>
      </c>
      <c r="D508" s="67">
        <f>D507*100/C507</f>
        <v>103.61588618850028</v>
      </c>
      <c r="E508" s="67">
        <f>E507*100/D507</f>
        <v>106.00686498855835</v>
      </c>
      <c r="F508" s="67">
        <f>F507*100/E507</f>
        <v>98.5968699406368</v>
      </c>
      <c r="G508" s="67">
        <f>G507*100/F507</f>
        <v>107.9912424740011</v>
      </c>
      <c r="H508" s="22"/>
      <c r="I508" s="22"/>
      <c r="J508" s="22"/>
    </row>
    <row r="509" spans="1:10" ht="12.75">
      <c r="A509" s="4"/>
      <c r="B509" s="158"/>
      <c r="C509" s="158"/>
      <c r="D509" s="158"/>
      <c r="E509" s="158"/>
      <c r="F509" s="158"/>
      <c r="G509" s="158"/>
      <c r="H509" s="22"/>
      <c r="I509" s="22"/>
      <c r="J509" s="22"/>
    </row>
    <row r="510" spans="1:10" ht="12.75">
      <c r="A510" s="4"/>
      <c r="B510" s="158"/>
      <c r="C510" s="158"/>
      <c r="D510" s="158"/>
      <c r="E510" s="158"/>
      <c r="F510" s="158"/>
      <c r="G510" s="158"/>
      <c r="H510" s="22"/>
      <c r="I510" s="22"/>
      <c r="J510" s="22"/>
    </row>
    <row r="511" spans="1:10" s="4" customFormat="1" ht="12.75">
      <c r="A511" s="4" t="s">
        <v>16</v>
      </c>
      <c r="B511" s="22"/>
      <c r="C511" s="22"/>
      <c r="D511" s="22"/>
      <c r="E511" s="22"/>
      <c r="F511" s="22"/>
      <c r="G511" s="22"/>
      <c r="H511" s="22"/>
      <c r="I511" s="22"/>
      <c r="J511" s="22"/>
    </row>
    <row r="512" spans="1:10" ht="38.25">
      <c r="A512" s="43"/>
      <c r="B512" s="86" t="s">
        <v>651</v>
      </c>
      <c r="C512" s="68" t="s">
        <v>149</v>
      </c>
      <c r="D512" s="86" t="s">
        <v>679</v>
      </c>
      <c r="E512" s="86" t="s">
        <v>17</v>
      </c>
      <c r="F512" s="86" t="s">
        <v>18</v>
      </c>
      <c r="G512" s="71"/>
      <c r="H512" s="71"/>
      <c r="I512" s="71"/>
      <c r="J512" s="70"/>
    </row>
    <row r="513" spans="1:10" ht="12.75">
      <c r="A513" s="32" t="s">
        <v>11</v>
      </c>
      <c r="B513" s="38">
        <v>19.73</v>
      </c>
      <c r="C513" s="38">
        <v>24.66</v>
      </c>
      <c r="D513" s="38">
        <v>48.5</v>
      </c>
      <c r="E513" s="38">
        <v>171.86</v>
      </c>
      <c r="F513" s="38">
        <v>26.37</v>
      </c>
      <c r="G513" s="71"/>
      <c r="H513" s="34"/>
      <c r="I513" s="34"/>
      <c r="J513" s="22"/>
    </row>
    <row r="514" spans="1:10" ht="12.75">
      <c r="A514" s="32" t="s">
        <v>637</v>
      </c>
      <c r="B514" s="38">
        <v>61.48</v>
      </c>
      <c r="C514" s="38">
        <v>76.85</v>
      </c>
      <c r="D514" s="38">
        <v>99.8</v>
      </c>
      <c r="E514" s="38">
        <v>247.83</v>
      </c>
      <c r="F514" s="38">
        <v>39.55</v>
      </c>
      <c r="G514" s="71"/>
      <c r="H514" s="34"/>
      <c r="I514" s="34"/>
      <c r="J514" s="22"/>
    </row>
    <row r="515" spans="1:10" ht="12.75">
      <c r="A515" s="24"/>
      <c r="B515" s="34"/>
      <c r="C515" s="34"/>
      <c r="D515" s="34"/>
      <c r="E515" s="22"/>
      <c r="F515" s="34"/>
      <c r="G515" s="22"/>
      <c r="H515" s="34"/>
      <c r="I515" s="34"/>
      <c r="J515" s="22"/>
    </row>
    <row r="516" spans="1:10" ht="12.75">
      <c r="A516" s="24" t="s">
        <v>272</v>
      </c>
      <c r="B516" s="34"/>
      <c r="C516" s="34"/>
      <c r="D516" s="22"/>
      <c r="E516" s="22"/>
      <c r="F516" s="34"/>
      <c r="G516" s="22"/>
      <c r="H516" s="34"/>
      <c r="I516" s="34"/>
      <c r="J516" s="22"/>
    </row>
    <row r="517" spans="1:10" ht="12.75">
      <c r="A517" s="24" t="s">
        <v>335</v>
      </c>
      <c r="B517" s="34"/>
      <c r="C517" s="34"/>
      <c r="D517" s="22"/>
      <c r="E517" s="22"/>
      <c r="F517" s="34"/>
      <c r="G517" s="22"/>
      <c r="H517" s="34"/>
      <c r="I517" s="34"/>
      <c r="J517" s="22"/>
    </row>
    <row r="518" spans="1:10" ht="12.75">
      <c r="A518" s="24"/>
      <c r="B518" s="34"/>
      <c r="C518" s="34"/>
      <c r="D518" s="22"/>
      <c r="E518" s="22"/>
      <c r="F518" s="34"/>
      <c r="G518" s="22"/>
      <c r="H518" s="34"/>
      <c r="I518" s="34"/>
      <c r="J518" s="22"/>
    </row>
    <row r="519" spans="1:10" ht="12.75">
      <c r="A519" s="24"/>
      <c r="B519" s="34"/>
      <c r="C519" s="34"/>
      <c r="D519" s="22"/>
      <c r="E519" s="22"/>
      <c r="F519" s="34"/>
      <c r="G519" s="22"/>
      <c r="H519" s="34"/>
      <c r="I519" s="34"/>
      <c r="J519" s="22"/>
    </row>
    <row r="520" spans="1:10" ht="12.75">
      <c r="A520" s="24"/>
      <c r="B520" s="34"/>
      <c r="C520" s="34"/>
      <c r="D520" s="22"/>
      <c r="E520" s="22"/>
      <c r="F520" s="34"/>
      <c r="G520" s="22"/>
      <c r="H520" s="34"/>
      <c r="I520" s="34"/>
      <c r="J520" s="22"/>
    </row>
    <row r="521" spans="1:10" ht="12.75">
      <c r="A521" s="24"/>
      <c r="B521" s="34"/>
      <c r="C521" s="34"/>
      <c r="D521" s="22"/>
      <c r="E521" s="22"/>
      <c r="F521" s="34"/>
      <c r="G521" s="22"/>
      <c r="H521" s="34"/>
      <c r="I521" s="34"/>
      <c r="J521" s="22"/>
    </row>
    <row r="522" spans="1:10" ht="12.75">
      <c r="A522" s="24"/>
      <c r="B522" s="34"/>
      <c r="C522" s="34"/>
      <c r="D522" s="22"/>
      <c r="E522" s="22"/>
      <c r="F522" s="34"/>
      <c r="G522" s="22"/>
      <c r="H522" s="34"/>
      <c r="I522" s="34"/>
      <c r="J522" s="22"/>
    </row>
    <row r="523" spans="1:10" ht="15.75">
      <c r="A523" s="160" t="s">
        <v>353</v>
      </c>
      <c r="B523" s="161"/>
      <c r="C523" s="161"/>
      <c r="D523" s="161"/>
      <c r="E523" s="161"/>
      <c r="F523" s="161"/>
      <c r="G523" s="161"/>
      <c r="H523" s="161"/>
      <c r="I523" s="34"/>
      <c r="J523" s="22"/>
    </row>
    <row r="524" spans="1:10" ht="12.75">
      <c r="A524" s="4"/>
      <c r="B524" s="22"/>
      <c r="C524" s="22"/>
      <c r="D524" s="22"/>
      <c r="E524" s="22"/>
      <c r="F524" s="22"/>
      <c r="G524" s="22"/>
      <c r="H524" s="22"/>
      <c r="I524" s="34"/>
      <c r="J524" s="22"/>
    </row>
    <row r="525" spans="1:10" ht="12.75">
      <c r="A525" s="4" t="s">
        <v>354</v>
      </c>
      <c r="B525" s="22"/>
      <c r="C525" s="22"/>
      <c r="D525" s="22"/>
      <c r="E525" s="22"/>
      <c r="F525" s="22"/>
      <c r="G525" s="22"/>
      <c r="H525" s="22"/>
      <c r="I525" s="34"/>
      <c r="J525" s="22"/>
    </row>
    <row r="526" spans="1:10" ht="12.75">
      <c r="A526" s="4" t="s">
        <v>355</v>
      </c>
      <c r="B526" s="22"/>
      <c r="C526" s="22"/>
      <c r="D526" s="22"/>
      <c r="E526" s="22"/>
      <c r="F526" s="22"/>
      <c r="G526" s="22"/>
      <c r="H526" s="22"/>
      <c r="I526" s="34"/>
      <c r="J526" s="22"/>
    </row>
    <row r="527" spans="1:10" ht="12.75">
      <c r="A527" s="4"/>
      <c r="B527" s="22"/>
      <c r="C527" s="22"/>
      <c r="D527" s="22"/>
      <c r="E527" s="22"/>
      <c r="F527" s="22"/>
      <c r="G527" s="22"/>
      <c r="H527" s="22"/>
      <c r="I527" s="34"/>
      <c r="J527" s="22"/>
    </row>
    <row r="528" spans="1:10" ht="12.75">
      <c r="A528" s="4"/>
      <c r="B528" s="22"/>
      <c r="C528" s="22"/>
      <c r="D528" s="22"/>
      <c r="E528" s="22"/>
      <c r="F528" s="22"/>
      <c r="G528" s="22"/>
      <c r="H528" s="22"/>
      <c r="I528" s="34"/>
      <c r="J528" s="22"/>
    </row>
    <row r="529" spans="1:10" ht="12.75">
      <c r="A529" s="4" t="s">
        <v>356</v>
      </c>
      <c r="B529" s="22"/>
      <c r="C529" s="219"/>
      <c r="D529" s="22"/>
      <c r="E529" s="22"/>
      <c r="F529" s="22"/>
      <c r="G529" s="22"/>
      <c r="H529" s="22"/>
      <c r="I529" s="34"/>
      <c r="J529" s="22"/>
    </row>
    <row r="530" spans="1:10" ht="25.5">
      <c r="A530" s="16"/>
      <c r="B530" s="129" t="s">
        <v>357</v>
      </c>
      <c r="C530" s="115" t="s">
        <v>358</v>
      </c>
      <c r="D530" s="129" t="s">
        <v>681</v>
      </c>
      <c r="E530" s="129" t="s">
        <v>682</v>
      </c>
      <c r="F530" s="115" t="s">
        <v>359</v>
      </c>
      <c r="G530" s="22"/>
      <c r="H530" s="22"/>
      <c r="I530" s="34"/>
      <c r="J530" s="22"/>
    </row>
    <row r="531" spans="1:10" ht="25.5">
      <c r="A531" s="32" t="s">
        <v>360</v>
      </c>
      <c r="B531" s="68" t="s">
        <v>361</v>
      </c>
      <c r="C531" s="115" t="s">
        <v>362</v>
      </c>
      <c r="D531" s="68" t="s">
        <v>363</v>
      </c>
      <c r="E531" s="68" t="s">
        <v>364</v>
      </c>
      <c r="F531" s="68" t="s">
        <v>365</v>
      </c>
      <c r="G531" s="22"/>
      <c r="H531" s="34"/>
      <c r="I531" s="34"/>
      <c r="J531" s="22"/>
    </row>
    <row r="532" spans="1:10" ht="63.75">
      <c r="A532" s="32" t="s">
        <v>366</v>
      </c>
      <c r="B532" s="68" t="s">
        <v>367</v>
      </c>
      <c r="C532" s="115" t="s">
        <v>368</v>
      </c>
      <c r="D532" s="68" t="s">
        <v>250</v>
      </c>
      <c r="E532" s="68" t="s">
        <v>369</v>
      </c>
      <c r="F532" s="68" t="s">
        <v>370</v>
      </c>
      <c r="G532" s="22"/>
      <c r="H532" s="34"/>
      <c r="I532" s="34"/>
      <c r="J532" s="22"/>
    </row>
    <row r="533" spans="1:10" ht="12.75">
      <c r="A533" s="24"/>
      <c r="B533" s="69"/>
      <c r="C533" s="220"/>
      <c r="D533" s="69"/>
      <c r="E533" s="69"/>
      <c r="F533" s="69"/>
      <c r="G533" s="22"/>
      <c r="H533" s="34"/>
      <c r="I533" s="34"/>
      <c r="J533" s="22"/>
    </row>
    <row r="534" spans="1:10" ht="12.75">
      <c r="A534" s="4" t="s">
        <v>116</v>
      </c>
      <c r="B534" s="22"/>
      <c r="C534" s="22"/>
      <c r="D534" s="22"/>
      <c r="E534" s="22"/>
      <c r="F534" s="22"/>
      <c r="G534" s="22"/>
      <c r="H534" s="22"/>
      <c r="I534" s="34"/>
      <c r="J534" s="22"/>
    </row>
    <row r="535" spans="1:10" ht="12.75">
      <c r="A535" s="4" t="s">
        <v>117</v>
      </c>
      <c r="B535" s="22"/>
      <c r="C535" s="22"/>
      <c r="D535" s="22"/>
      <c r="E535" s="22"/>
      <c r="F535" s="22"/>
      <c r="G535" s="22"/>
      <c r="H535" s="22"/>
      <c r="I535" s="34"/>
      <c r="J535" s="22"/>
    </row>
    <row r="536" spans="1:10" ht="12.75">
      <c r="A536" s="4"/>
      <c r="B536" s="22"/>
      <c r="C536" s="22"/>
      <c r="D536" s="22"/>
      <c r="E536" s="22"/>
      <c r="F536" s="22"/>
      <c r="G536" s="22"/>
      <c r="H536" s="22"/>
      <c r="I536" s="34"/>
      <c r="J536" s="22"/>
    </row>
    <row r="537" spans="1:10" ht="12.75">
      <c r="A537" s="4"/>
      <c r="B537" s="22"/>
      <c r="C537" s="22"/>
      <c r="D537" s="22"/>
      <c r="E537" s="22"/>
      <c r="F537" s="22"/>
      <c r="G537" s="22"/>
      <c r="H537" s="22"/>
      <c r="I537" s="34"/>
      <c r="J537" s="22"/>
    </row>
    <row r="538" spans="1:10" ht="12.75">
      <c r="A538" s="4" t="s">
        <v>371</v>
      </c>
      <c r="B538" s="22"/>
      <c r="C538" s="22"/>
      <c r="D538" s="22"/>
      <c r="E538" s="22"/>
      <c r="F538" s="22"/>
      <c r="G538" s="22"/>
      <c r="H538" s="22"/>
      <c r="I538" s="34"/>
      <c r="J538" s="22"/>
    </row>
    <row r="539" spans="1:10" ht="38.25">
      <c r="A539" s="49"/>
      <c r="B539" s="83">
        <v>1998</v>
      </c>
      <c r="C539" s="83">
        <v>1999</v>
      </c>
      <c r="D539" s="113" t="s">
        <v>121</v>
      </c>
      <c r="E539" s="70"/>
      <c r="F539" s="70"/>
      <c r="G539" s="70"/>
      <c r="H539" s="70"/>
      <c r="I539" s="34"/>
      <c r="J539" s="22"/>
    </row>
    <row r="540" spans="1:10" ht="12.75">
      <c r="A540" s="32" t="s">
        <v>697</v>
      </c>
      <c r="B540" s="66">
        <v>100418</v>
      </c>
      <c r="C540" s="66">
        <v>88534</v>
      </c>
      <c r="D540" s="66">
        <v>114857</v>
      </c>
      <c r="E540" s="70"/>
      <c r="F540" s="221"/>
      <c r="G540" s="221"/>
      <c r="H540" s="221"/>
      <c r="I540" s="34"/>
      <c r="J540" s="22"/>
    </row>
    <row r="541" spans="1:10" ht="12.75">
      <c r="A541" s="32" t="s">
        <v>372</v>
      </c>
      <c r="B541" s="66">
        <v>28</v>
      </c>
      <c r="C541" s="66">
        <v>526</v>
      </c>
      <c r="D541" s="66">
        <v>0</v>
      </c>
      <c r="E541" s="70"/>
      <c r="F541" s="221"/>
      <c r="G541" s="221"/>
      <c r="H541" s="221"/>
      <c r="I541" s="34"/>
      <c r="J541" s="22"/>
    </row>
    <row r="542" spans="1:10" ht="12.75">
      <c r="A542" s="32" t="s">
        <v>698</v>
      </c>
      <c r="B542" s="66">
        <v>0</v>
      </c>
      <c r="C542" s="66">
        <v>402</v>
      </c>
      <c r="D542" s="66">
        <v>4243</v>
      </c>
      <c r="E542" s="70"/>
      <c r="F542" s="221"/>
      <c r="G542" s="221"/>
      <c r="H542" s="221"/>
      <c r="I542" s="34"/>
      <c r="J542" s="22"/>
    </row>
    <row r="543" spans="1:10" ht="12.75">
      <c r="A543" s="16" t="s">
        <v>373</v>
      </c>
      <c r="B543" s="58">
        <f>B540+B541+B542</f>
        <v>100446</v>
      </c>
      <c r="C543" s="58">
        <f>C540+C541+C542</f>
        <v>89462</v>
      </c>
      <c r="D543" s="58">
        <f>D540+D541+D542</f>
        <v>119100</v>
      </c>
      <c r="E543" s="70"/>
      <c r="F543" s="222"/>
      <c r="G543" s="222"/>
      <c r="H543" s="222"/>
      <c r="I543" s="34"/>
      <c r="J543" s="22"/>
    </row>
    <row r="544" spans="1:10" ht="12.75">
      <c r="A544" s="32" t="s">
        <v>661</v>
      </c>
      <c r="B544" s="66">
        <v>1411</v>
      </c>
      <c r="C544" s="66">
        <v>1293</v>
      </c>
      <c r="D544" s="66">
        <v>2028</v>
      </c>
      <c r="E544" s="70"/>
      <c r="F544" s="221"/>
      <c r="G544" s="221"/>
      <c r="H544" s="221"/>
      <c r="I544" s="34"/>
      <c r="J544" s="22"/>
    </row>
    <row r="545" spans="1:10" ht="12.75">
      <c r="A545" s="32" t="s">
        <v>662</v>
      </c>
      <c r="B545" s="66">
        <v>5991</v>
      </c>
      <c r="C545" s="66">
        <v>5183</v>
      </c>
      <c r="D545" s="66">
        <v>8586</v>
      </c>
      <c r="E545" s="70"/>
      <c r="F545" s="221"/>
      <c r="G545" s="221"/>
      <c r="H545" s="221"/>
      <c r="I545" s="34"/>
      <c r="J545" s="22"/>
    </row>
    <row r="546" spans="1:10" ht="12.75">
      <c r="A546" s="32" t="s">
        <v>700</v>
      </c>
      <c r="B546" s="66">
        <v>1005</v>
      </c>
      <c r="C546" s="66">
        <v>143</v>
      </c>
      <c r="D546" s="66">
        <v>0</v>
      </c>
      <c r="E546" s="70"/>
      <c r="F546" s="221"/>
      <c r="G546" s="221"/>
      <c r="H546" s="221"/>
      <c r="I546" s="34"/>
      <c r="J546" s="22"/>
    </row>
    <row r="547" spans="1:10" ht="12.75">
      <c r="A547" s="32" t="s">
        <v>657</v>
      </c>
      <c r="B547" s="66">
        <v>0</v>
      </c>
      <c r="C547" s="66">
        <v>9822</v>
      </c>
      <c r="D547" s="66">
        <v>8751</v>
      </c>
      <c r="E547" s="70"/>
      <c r="F547" s="221"/>
      <c r="G547" s="221"/>
      <c r="H547" s="221"/>
      <c r="I547" s="34"/>
      <c r="J547" s="22"/>
    </row>
    <row r="548" spans="1:10" ht="12.75">
      <c r="A548" s="32" t="s">
        <v>678</v>
      </c>
      <c r="B548" s="66">
        <v>0</v>
      </c>
      <c r="C548" s="66">
        <v>0</v>
      </c>
      <c r="D548" s="66">
        <v>22071</v>
      </c>
      <c r="E548" s="70"/>
      <c r="F548" s="221"/>
      <c r="G548" s="221"/>
      <c r="H548" s="221"/>
      <c r="I548" s="34"/>
      <c r="J548" s="22"/>
    </row>
    <row r="549" spans="1:10" ht="12.75">
      <c r="A549" s="32" t="s">
        <v>702</v>
      </c>
      <c r="B549" s="66">
        <v>13408</v>
      </c>
      <c r="C549" s="66">
        <v>13064</v>
      </c>
      <c r="D549" s="66">
        <v>13253</v>
      </c>
      <c r="E549" s="70"/>
      <c r="F549" s="221"/>
      <c r="G549" s="221"/>
      <c r="H549" s="221"/>
      <c r="I549" s="34"/>
      <c r="J549" s="22"/>
    </row>
    <row r="550" spans="1:10" ht="12.75">
      <c r="A550" s="32" t="s">
        <v>703</v>
      </c>
      <c r="B550" s="66">
        <v>0</v>
      </c>
      <c r="C550" s="66">
        <v>689</v>
      </c>
      <c r="D550" s="66">
        <v>2108</v>
      </c>
      <c r="E550" s="70"/>
      <c r="F550" s="221"/>
      <c r="G550" s="221"/>
      <c r="H550" s="221"/>
      <c r="I550" s="34"/>
      <c r="J550" s="22"/>
    </row>
    <row r="551" spans="1:10" ht="12.75">
      <c r="A551" s="32" t="s">
        <v>670</v>
      </c>
      <c r="B551" s="66">
        <v>14</v>
      </c>
      <c r="C551" s="66">
        <v>154</v>
      </c>
      <c r="D551" s="66">
        <v>95</v>
      </c>
      <c r="E551" s="70"/>
      <c r="F551" s="221"/>
      <c r="G551" s="221"/>
      <c r="H551" s="221"/>
      <c r="I551" s="34"/>
      <c r="J551" s="22"/>
    </row>
    <row r="552" spans="1:10" ht="12.75">
      <c r="A552" s="32" t="s">
        <v>665</v>
      </c>
      <c r="B552" s="66">
        <v>52</v>
      </c>
      <c r="C552" s="66">
        <v>101</v>
      </c>
      <c r="D552" s="66">
        <v>2507</v>
      </c>
      <c r="E552" s="70"/>
      <c r="F552" s="221"/>
      <c r="G552" s="221"/>
      <c r="H552" s="221"/>
      <c r="I552" s="34"/>
      <c r="J552" s="22"/>
    </row>
    <row r="553" spans="1:10" ht="25.5">
      <c r="A553" s="106" t="s">
        <v>374</v>
      </c>
      <c r="B553" s="58">
        <f>B544+B545+B546+B547+B548+B549+B550+B551+B552</f>
        <v>21881</v>
      </c>
      <c r="C553" s="58">
        <f>C544+C545+C546+C547+C548+C549+C550+C551+C552</f>
        <v>30449</v>
      </c>
      <c r="D553" s="58">
        <f>D544+D545+D546+D547+D548+D549+D550+D551+D552</f>
        <v>59399</v>
      </c>
      <c r="E553" s="70"/>
      <c r="F553" s="222"/>
      <c r="G553" s="222"/>
      <c r="H553" s="222"/>
      <c r="I553" s="34"/>
      <c r="J553" s="22"/>
    </row>
    <row r="554" spans="1:10" ht="25.5">
      <c r="A554" s="106" t="s">
        <v>375</v>
      </c>
      <c r="B554" s="58">
        <v>6472</v>
      </c>
      <c r="C554" s="58">
        <v>7117</v>
      </c>
      <c r="D554" s="58">
        <v>9191</v>
      </c>
      <c r="E554" s="70"/>
      <c r="F554" s="222"/>
      <c r="G554" s="222"/>
      <c r="H554" s="222"/>
      <c r="I554" s="34"/>
      <c r="J554" s="22"/>
    </row>
    <row r="555" spans="1:10" ht="12.75">
      <c r="A555" s="32" t="s">
        <v>661</v>
      </c>
      <c r="B555" s="66">
        <v>2492</v>
      </c>
      <c r="C555" s="66">
        <v>1501</v>
      </c>
      <c r="D555" s="66">
        <v>1445</v>
      </c>
      <c r="E555" s="70"/>
      <c r="F555" s="221"/>
      <c r="G555" s="221"/>
      <c r="H555" s="221"/>
      <c r="I555" s="34"/>
      <c r="J555" s="22"/>
    </row>
    <row r="556" spans="1:10" ht="12.75">
      <c r="A556" s="32" t="s">
        <v>662</v>
      </c>
      <c r="B556" s="66">
        <v>1223</v>
      </c>
      <c r="C556" s="66">
        <v>1683</v>
      </c>
      <c r="D556" s="66">
        <v>3094</v>
      </c>
      <c r="E556" s="70"/>
      <c r="F556" s="221"/>
      <c r="G556" s="221"/>
      <c r="H556" s="221"/>
      <c r="I556" s="34"/>
      <c r="J556" s="22"/>
    </row>
    <row r="557" spans="1:10" ht="12.75">
      <c r="A557" s="32" t="s">
        <v>700</v>
      </c>
      <c r="B557" s="66">
        <v>0</v>
      </c>
      <c r="C557" s="66">
        <v>0</v>
      </c>
      <c r="D557" s="66">
        <v>0</v>
      </c>
      <c r="E557" s="70"/>
      <c r="F557" s="221"/>
      <c r="G557" s="221"/>
      <c r="H557" s="221"/>
      <c r="I557" s="34"/>
      <c r="J557" s="22"/>
    </row>
    <row r="558" spans="1:10" ht="12.75">
      <c r="A558" s="32" t="s">
        <v>657</v>
      </c>
      <c r="B558" s="66">
        <v>5766</v>
      </c>
      <c r="C558" s="66">
        <v>179</v>
      </c>
      <c r="D558" s="66">
        <v>35</v>
      </c>
      <c r="E558" s="70"/>
      <c r="F558" s="221"/>
      <c r="G558" s="221"/>
      <c r="H558" s="221"/>
      <c r="I558" s="34"/>
      <c r="J558" s="22"/>
    </row>
    <row r="559" spans="1:10" ht="12.75">
      <c r="A559" s="32" t="s">
        <v>702</v>
      </c>
      <c r="B559" s="66">
        <v>8963</v>
      </c>
      <c r="C559" s="66">
        <v>8487</v>
      </c>
      <c r="D559" s="66">
        <v>7658</v>
      </c>
      <c r="E559" s="70"/>
      <c r="F559" s="221"/>
      <c r="G559" s="221"/>
      <c r="H559" s="221"/>
      <c r="I559" s="34"/>
      <c r="J559" s="22"/>
    </row>
    <row r="560" spans="1:10" ht="12.75">
      <c r="A560" s="32" t="s">
        <v>703</v>
      </c>
      <c r="B560" s="66">
        <v>3534</v>
      </c>
      <c r="C560" s="66">
        <v>2848</v>
      </c>
      <c r="D560" s="66">
        <v>1232</v>
      </c>
      <c r="E560" s="70"/>
      <c r="F560" s="221"/>
      <c r="G560" s="221"/>
      <c r="H560" s="221"/>
      <c r="I560" s="34"/>
      <c r="J560" s="22"/>
    </row>
    <row r="561" spans="1:10" ht="12.75">
      <c r="A561" s="32" t="s">
        <v>670</v>
      </c>
      <c r="B561" s="66">
        <v>4465</v>
      </c>
      <c r="C561" s="66">
        <v>4912</v>
      </c>
      <c r="D561" s="66">
        <v>4416</v>
      </c>
      <c r="E561" s="70"/>
      <c r="F561" s="221"/>
      <c r="G561" s="221"/>
      <c r="H561" s="221"/>
      <c r="I561" s="34"/>
      <c r="J561" s="22"/>
    </row>
    <row r="562" spans="1:10" ht="12.75">
      <c r="A562" s="32" t="s">
        <v>665</v>
      </c>
      <c r="B562" s="66">
        <v>439</v>
      </c>
      <c r="C562" s="66">
        <v>310</v>
      </c>
      <c r="D562" s="66">
        <v>206</v>
      </c>
      <c r="E562" s="70"/>
      <c r="F562" s="221"/>
      <c r="G562" s="221"/>
      <c r="H562" s="221"/>
      <c r="I562" s="34"/>
      <c r="J562" s="22"/>
    </row>
    <row r="563" spans="1:10" ht="25.5">
      <c r="A563" s="106" t="s">
        <v>376</v>
      </c>
      <c r="B563" s="58">
        <f>B555+B556+B557+B558+B559+B560+B561+B562</f>
        <v>26882</v>
      </c>
      <c r="C563" s="58">
        <f>C555+C556+C557+C558+C559+C560+C561+C562</f>
        <v>19920</v>
      </c>
      <c r="D563" s="58">
        <f>D555+D556+D557+D558+D559+D560+D561+D562</f>
        <v>18086</v>
      </c>
      <c r="E563" s="70"/>
      <c r="F563" s="222"/>
      <c r="G563" s="222"/>
      <c r="H563" s="222"/>
      <c r="I563" s="34"/>
      <c r="J563" s="22"/>
    </row>
    <row r="564" spans="1:10" ht="25.5">
      <c r="A564" s="106" t="s">
        <v>377</v>
      </c>
      <c r="B564" s="58">
        <v>60</v>
      </c>
      <c r="C564" s="58">
        <v>331</v>
      </c>
      <c r="D564" s="58">
        <v>456</v>
      </c>
      <c r="E564" s="70"/>
      <c r="F564" s="222"/>
      <c r="G564" s="222"/>
      <c r="H564" s="222"/>
      <c r="I564" s="34"/>
      <c r="J564" s="22"/>
    </row>
    <row r="565" spans="1:10" ht="12.75">
      <c r="A565" s="16" t="s">
        <v>704</v>
      </c>
      <c r="B565" s="58">
        <v>23035</v>
      </c>
      <c r="C565" s="58">
        <v>23883</v>
      </c>
      <c r="D565" s="58">
        <v>21885</v>
      </c>
      <c r="E565" s="70"/>
      <c r="F565" s="222"/>
      <c r="G565" s="222"/>
      <c r="H565" s="222"/>
      <c r="I565" s="34"/>
      <c r="J565" s="22"/>
    </row>
    <row r="566" spans="1:10" ht="25.5">
      <c r="A566" s="106" t="s">
        <v>378</v>
      </c>
      <c r="B566" s="58">
        <v>1938</v>
      </c>
      <c r="C566" s="58">
        <v>366</v>
      </c>
      <c r="D566" s="58">
        <v>1988</v>
      </c>
      <c r="E566" s="70"/>
      <c r="F566" s="222"/>
      <c r="G566" s="222"/>
      <c r="H566" s="222"/>
      <c r="I566" s="34"/>
      <c r="J566" s="22"/>
    </row>
    <row r="567" spans="1:10" ht="25.5">
      <c r="A567" s="106" t="s">
        <v>379</v>
      </c>
      <c r="B567" s="58">
        <v>3015</v>
      </c>
      <c r="C567" s="58">
        <v>1935</v>
      </c>
      <c r="D567" s="58">
        <v>905</v>
      </c>
      <c r="E567" s="70"/>
      <c r="F567" s="222"/>
      <c r="G567" s="222"/>
      <c r="H567" s="222"/>
      <c r="I567" s="34"/>
      <c r="J567" s="22"/>
    </row>
    <row r="568" spans="1:10" ht="12.75">
      <c r="A568" s="16" t="s">
        <v>706</v>
      </c>
      <c r="B568" s="58">
        <v>0</v>
      </c>
      <c r="C568" s="58">
        <v>9110</v>
      </c>
      <c r="D568" s="58">
        <v>21</v>
      </c>
      <c r="E568" s="70"/>
      <c r="F568" s="222"/>
      <c r="G568" s="222"/>
      <c r="H568" s="222"/>
      <c r="I568" s="34"/>
      <c r="J568" s="22"/>
    </row>
    <row r="569" spans="1:10" ht="12.75">
      <c r="A569" s="16" t="s">
        <v>707</v>
      </c>
      <c r="B569" s="58">
        <f>B568+B567+B566+B565+B564+B563+B554+B553</f>
        <v>83283</v>
      </c>
      <c r="C569" s="58">
        <f>C568+C567+C566+C565+C564+C563+C554+C553</f>
        <v>93111</v>
      </c>
      <c r="D569" s="58">
        <f>D568+D567+D566+D565+D564+D563+D554+D553</f>
        <v>111931</v>
      </c>
      <c r="E569" s="70"/>
      <c r="F569" s="222"/>
      <c r="G569" s="222"/>
      <c r="H569" s="222"/>
      <c r="I569" s="34"/>
      <c r="J569" s="22"/>
    </row>
    <row r="570" spans="1:10" ht="12.75">
      <c r="A570" s="16" t="s">
        <v>380</v>
      </c>
      <c r="B570" s="58">
        <f>B543-B569</f>
        <v>17163</v>
      </c>
      <c r="C570" s="58">
        <f>C543-C569</f>
        <v>-3649</v>
      </c>
      <c r="D570" s="58">
        <f>D543-D569</f>
        <v>7169</v>
      </c>
      <c r="E570" s="70"/>
      <c r="F570" s="222"/>
      <c r="G570" s="222"/>
      <c r="H570" s="222"/>
      <c r="I570" s="34"/>
      <c r="J570" s="22"/>
    </row>
    <row r="571" spans="1:10" ht="12.75">
      <c r="A571" s="4"/>
      <c r="B571" s="84"/>
      <c r="C571" s="84"/>
      <c r="D571" s="84"/>
      <c r="E571" s="84"/>
      <c r="F571" s="222"/>
      <c r="G571" s="222"/>
      <c r="H571" s="222"/>
      <c r="I571" s="34"/>
      <c r="J571" s="22"/>
    </row>
    <row r="572" spans="1:10" ht="12.75">
      <c r="A572" s="4" t="s">
        <v>381</v>
      </c>
      <c r="B572" s="84"/>
      <c r="C572" s="84"/>
      <c r="D572" s="84"/>
      <c r="E572" s="84"/>
      <c r="F572" s="222"/>
      <c r="G572" s="222"/>
      <c r="H572" s="222"/>
      <c r="I572" s="34"/>
      <c r="J572" s="22"/>
    </row>
    <row r="573" spans="1:10" ht="12.75">
      <c r="A573" s="24" t="s">
        <v>382</v>
      </c>
      <c r="B573" s="105"/>
      <c r="C573" s="105"/>
      <c r="D573" s="105"/>
      <c r="E573" s="105"/>
      <c r="F573" s="221"/>
      <c r="G573" s="221"/>
      <c r="H573" s="221"/>
      <c r="I573" s="34"/>
      <c r="J573" s="22"/>
    </row>
    <row r="574" spans="1:10" ht="12.75">
      <c r="A574" s="24" t="s">
        <v>383</v>
      </c>
      <c r="B574" s="105"/>
      <c r="C574" s="105"/>
      <c r="D574" s="105"/>
      <c r="E574" s="105"/>
      <c r="F574" s="221"/>
      <c r="G574" s="221"/>
      <c r="H574" s="221"/>
      <c r="I574" s="34"/>
      <c r="J574" s="22"/>
    </row>
    <row r="575" spans="1:10" ht="12.75">
      <c r="A575" s="24" t="s">
        <v>384</v>
      </c>
      <c r="B575" s="105"/>
      <c r="C575" s="105"/>
      <c r="D575" s="105"/>
      <c r="E575" s="105"/>
      <c r="F575" s="221"/>
      <c r="G575" s="221"/>
      <c r="H575" s="221"/>
      <c r="I575" s="34"/>
      <c r="J575" s="22"/>
    </row>
    <row r="576" spans="1:10" ht="12.75">
      <c r="A576" s="24" t="s">
        <v>385</v>
      </c>
      <c r="B576" s="105"/>
      <c r="C576" s="105"/>
      <c r="D576" s="105"/>
      <c r="E576" s="105"/>
      <c r="F576" s="221"/>
      <c r="G576" s="221"/>
      <c r="H576" s="221"/>
      <c r="I576" s="34"/>
      <c r="J576" s="22"/>
    </row>
    <row r="577" spans="1:10" ht="12.75">
      <c r="A577" s="24" t="s">
        <v>386</v>
      </c>
      <c r="B577" s="105"/>
      <c r="C577" s="105"/>
      <c r="D577" s="105"/>
      <c r="E577" s="105"/>
      <c r="F577" s="221"/>
      <c r="G577" s="221"/>
      <c r="H577" s="221"/>
      <c r="I577" s="34"/>
      <c r="J577" s="22"/>
    </row>
    <row r="578" spans="1:10" ht="12.75">
      <c r="A578" s="24" t="s">
        <v>387</v>
      </c>
      <c r="B578" s="105"/>
      <c r="C578" s="105"/>
      <c r="D578" s="105"/>
      <c r="E578" s="105"/>
      <c r="F578" s="221"/>
      <c r="G578" s="221"/>
      <c r="H578" s="221"/>
      <c r="I578" s="34"/>
      <c r="J578" s="22"/>
    </row>
    <row r="579" spans="1:10" ht="12.75">
      <c r="A579" s="24"/>
      <c r="B579" s="105"/>
      <c r="C579" s="105"/>
      <c r="D579" s="105"/>
      <c r="E579" s="105"/>
      <c r="F579" s="221"/>
      <c r="G579" s="221"/>
      <c r="H579" s="221"/>
      <c r="I579" s="34"/>
      <c r="J579" s="22"/>
    </row>
    <row r="580" spans="1:10" ht="12.75">
      <c r="A580" s="4" t="s">
        <v>388</v>
      </c>
      <c r="B580" s="22"/>
      <c r="C580" s="22"/>
      <c r="D580" s="22"/>
      <c r="E580" s="22"/>
      <c r="F580" s="22"/>
      <c r="G580" s="22"/>
      <c r="H580" s="22"/>
      <c r="I580" s="34"/>
      <c r="J580" s="22"/>
    </row>
    <row r="581" spans="1:10" ht="38.25">
      <c r="A581" s="43" t="s">
        <v>423</v>
      </c>
      <c r="B581" s="68" t="s">
        <v>507</v>
      </c>
      <c r="C581" s="68" t="s">
        <v>505</v>
      </c>
      <c r="D581" s="71"/>
      <c r="E581" s="71"/>
      <c r="F581" s="71"/>
      <c r="G581" s="71"/>
      <c r="H581" s="71"/>
      <c r="I581" s="34"/>
      <c r="J581" s="22"/>
    </row>
    <row r="582" spans="1:10" ht="12.75">
      <c r="A582" s="164">
        <v>1998</v>
      </c>
      <c r="B582" s="197">
        <v>121787.46</v>
      </c>
      <c r="C582" s="66">
        <v>25</v>
      </c>
      <c r="D582" s="34"/>
      <c r="E582" s="70"/>
      <c r="F582" s="34"/>
      <c r="G582" s="34"/>
      <c r="H582" s="34"/>
      <c r="I582" s="34"/>
      <c r="J582" s="22"/>
    </row>
    <row r="583" spans="1:10" ht="12.75">
      <c r="A583" s="164">
        <v>1999</v>
      </c>
      <c r="B583" s="197">
        <v>126645</v>
      </c>
      <c r="C583" s="66">
        <v>20</v>
      </c>
      <c r="D583" s="34"/>
      <c r="E583" s="70"/>
      <c r="F583" s="34"/>
      <c r="G583" s="34"/>
      <c r="H583" s="34"/>
      <c r="I583" s="34"/>
      <c r="J583" s="22"/>
    </row>
    <row r="584" spans="1:10" ht="12.75">
      <c r="A584" s="164">
        <v>2000</v>
      </c>
      <c r="B584" s="197">
        <v>134322.5</v>
      </c>
      <c r="C584" s="66">
        <v>23</v>
      </c>
      <c r="D584" s="34"/>
      <c r="E584" s="70"/>
      <c r="F584" s="34"/>
      <c r="G584" s="34"/>
      <c r="H584" s="34"/>
      <c r="I584" s="34"/>
      <c r="J584" s="22"/>
    </row>
    <row r="585" spans="1:10" ht="12.75">
      <c r="A585" s="24"/>
      <c r="B585" s="34"/>
      <c r="C585" s="34"/>
      <c r="D585" s="22"/>
      <c r="E585" s="22"/>
      <c r="F585" s="34"/>
      <c r="G585" s="22"/>
      <c r="H585" s="34"/>
      <c r="I585" s="34"/>
      <c r="J585" s="22"/>
    </row>
    <row r="586" spans="1:10" s="13" customFormat="1" ht="12.75">
      <c r="A586" s="24" t="s">
        <v>260</v>
      </c>
      <c r="B586" s="34"/>
      <c r="C586" s="34"/>
      <c r="D586" s="34"/>
      <c r="E586" s="34"/>
      <c r="F586" s="34"/>
      <c r="G586" s="34"/>
      <c r="H586" s="34"/>
      <c r="I586" s="34"/>
      <c r="J586" s="34"/>
    </row>
    <row r="587" spans="1:10" s="13" customFormat="1" ht="12.75">
      <c r="A587" s="24"/>
      <c r="B587" s="34"/>
      <c r="C587" s="34"/>
      <c r="D587" s="34"/>
      <c r="E587" s="34"/>
      <c r="F587" s="34"/>
      <c r="G587" s="34"/>
      <c r="H587" s="34"/>
      <c r="I587" s="34"/>
      <c r="J587" s="34"/>
    </row>
    <row r="588" spans="1:3" s="54" customFormat="1" ht="18">
      <c r="A588" s="95" t="s">
        <v>53</v>
      </c>
      <c r="B588" s="97"/>
      <c r="C588" s="53"/>
    </row>
    <row r="591" s="21" customFormat="1" ht="12.75">
      <c r="A591" s="21" t="s">
        <v>98</v>
      </c>
    </row>
    <row r="592" s="21" customFormat="1" ht="12.75">
      <c r="A592" s="21" t="s">
        <v>97</v>
      </c>
    </row>
    <row r="593" s="21" customFormat="1" ht="12.75">
      <c r="A593" s="21" t="s">
        <v>99</v>
      </c>
    </row>
    <row r="594" s="21" customFormat="1" ht="12.75">
      <c r="A594" s="21" t="s">
        <v>163</v>
      </c>
    </row>
    <row r="595" s="21" customFormat="1" ht="12.75">
      <c r="A595" s="21" t="s">
        <v>278</v>
      </c>
    </row>
    <row r="596" s="21" customFormat="1" ht="12.75">
      <c r="A596" s="21" t="s">
        <v>279</v>
      </c>
    </row>
    <row r="597" s="21" customFormat="1" ht="12.75">
      <c r="A597" s="21" t="s">
        <v>280</v>
      </c>
    </row>
    <row r="598" s="21" customFormat="1" ht="12.75"/>
    <row r="599" s="21" customFormat="1" ht="12.75"/>
    <row r="600" s="21" customFormat="1" ht="12.75">
      <c r="A600" s="21" t="s">
        <v>635</v>
      </c>
    </row>
    <row r="601" spans="1:4" ht="12.75">
      <c r="A601" s="73"/>
      <c r="B601" s="1" t="s">
        <v>645</v>
      </c>
      <c r="C601" s="1" t="s">
        <v>639</v>
      </c>
      <c r="D601" s="1" t="s">
        <v>640</v>
      </c>
    </row>
    <row r="602" spans="1:4" ht="24">
      <c r="A602" s="80" t="s">
        <v>33</v>
      </c>
      <c r="B602" s="19">
        <v>10.37</v>
      </c>
      <c r="C602" s="19">
        <f>B602*8/100</f>
        <v>0.8295999999999999</v>
      </c>
      <c r="D602" s="19">
        <f>B602+C602</f>
        <v>11.199599999999998</v>
      </c>
    </row>
    <row r="603" spans="1:4" ht="12.75">
      <c r="A603" s="17"/>
      <c r="B603" s="3"/>
      <c r="C603" s="27"/>
      <c r="D603" s="27"/>
    </row>
    <row r="604" spans="1:4" ht="12.75">
      <c r="A604" s="9" t="s">
        <v>683</v>
      </c>
      <c r="B604" s="47"/>
      <c r="C604" s="50"/>
      <c r="D604" s="50"/>
    </row>
    <row r="605" spans="1:4" ht="12.75">
      <c r="A605" s="75" t="s">
        <v>684</v>
      </c>
      <c r="B605" s="1">
        <v>4.84</v>
      </c>
      <c r="C605" s="19">
        <f>B605*8/100</f>
        <v>0.3872</v>
      </c>
      <c r="D605" s="19">
        <f aca="true" t="shared" si="5" ref="D605:D610">B605+C605</f>
        <v>5.2272</v>
      </c>
    </row>
    <row r="606" spans="1:4" ht="12.75">
      <c r="A606" s="75" t="s">
        <v>685</v>
      </c>
      <c r="B606" s="1">
        <v>0.85</v>
      </c>
      <c r="C606" s="19">
        <f>B606*8/100</f>
        <v>0.068</v>
      </c>
      <c r="D606" s="19">
        <f t="shared" si="5"/>
        <v>0.9179999999999999</v>
      </c>
    </row>
    <row r="607" spans="1:4" ht="12.75">
      <c r="A607" s="75" t="s">
        <v>686</v>
      </c>
      <c r="B607" s="19">
        <v>0.28</v>
      </c>
      <c r="C607" s="19">
        <f>B607*8/100</f>
        <v>0.022400000000000003</v>
      </c>
      <c r="D607" s="19">
        <f t="shared" si="5"/>
        <v>0.3024</v>
      </c>
    </row>
    <row r="608" spans="1:4" ht="12.75">
      <c r="A608" s="75" t="s">
        <v>687</v>
      </c>
      <c r="B608" s="1">
        <v>0.64</v>
      </c>
      <c r="C608" s="19">
        <f>B608*8/100</f>
        <v>0.0512</v>
      </c>
      <c r="D608" s="19">
        <f t="shared" si="5"/>
        <v>0.6912</v>
      </c>
    </row>
    <row r="609" spans="1:4" ht="12.75">
      <c r="A609" s="75" t="s">
        <v>688</v>
      </c>
      <c r="B609" s="1">
        <v>3.76</v>
      </c>
      <c r="C609" s="19">
        <f>B609*8/100</f>
        <v>0.30079999999999996</v>
      </c>
      <c r="D609" s="19">
        <f t="shared" si="5"/>
        <v>4.0607999999999995</v>
      </c>
    </row>
    <row r="610" spans="1:4" ht="12.75">
      <c r="A610" s="9" t="s">
        <v>689</v>
      </c>
      <c r="B610" s="19">
        <f>SUM(B605:B609)</f>
        <v>10.37</v>
      </c>
      <c r="C610" s="19">
        <f>SUM(C605:C609)</f>
        <v>0.8296</v>
      </c>
      <c r="D610" s="19">
        <f t="shared" si="5"/>
        <v>11.199599999999998</v>
      </c>
    </row>
    <row r="611" spans="1:4" ht="12.75">
      <c r="A611" s="17"/>
      <c r="B611" s="3"/>
      <c r="C611" s="27"/>
      <c r="D611" s="27"/>
    </row>
    <row r="612" s="21" customFormat="1" ht="12.75">
      <c r="A612" s="21" t="s">
        <v>650</v>
      </c>
    </row>
    <row r="613" spans="1:4" ht="12.75">
      <c r="A613" s="73"/>
      <c r="B613" s="1" t="s">
        <v>645</v>
      </c>
      <c r="C613" s="1" t="s">
        <v>639</v>
      </c>
      <c r="D613" s="1" t="s">
        <v>640</v>
      </c>
    </row>
    <row r="614" spans="1:4" ht="24">
      <c r="A614" s="80" t="s">
        <v>33</v>
      </c>
      <c r="B614" s="19">
        <v>10.92</v>
      </c>
      <c r="C614" s="19">
        <f>B614*8/100</f>
        <v>0.8736</v>
      </c>
      <c r="D614" s="19">
        <f>B614+C614</f>
        <v>11.7936</v>
      </c>
    </row>
    <row r="615" spans="1:7" ht="12.75">
      <c r="A615" s="73" t="s">
        <v>641</v>
      </c>
      <c r="B615" s="51">
        <f>B614*100/B602</f>
        <v>105.30376084860174</v>
      </c>
      <c r="C615" s="51">
        <f>C614*100/C602</f>
        <v>105.30376084860175</v>
      </c>
      <c r="D615" s="51">
        <f>D614*100/D602</f>
        <v>105.30376084860174</v>
      </c>
      <c r="E615" s="21"/>
      <c r="F615" s="21"/>
      <c r="G615" s="21"/>
    </row>
    <row r="616" spans="1:7" ht="12.75">
      <c r="A616" s="40"/>
      <c r="B616" s="25"/>
      <c r="C616" s="25"/>
      <c r="D616" s="25"/>
      <c r="E616" s="21"/>
      <c r="F616" s="21"/>
      <c r="G616" s="21"/>
    </row>
    <row r="617" spans="1:7" ht="38.25">
      <c r="A617" s="1" t="s">
        <v>683</v>
      </c>
      <c r="B617" s="23" t="s">
        <v>690</v>
      </c>
      <c r="C617" s="48" t="s">
        <v>691</v>
      </c>
      <c r="D617" s="23" t="s">
        <v>692</v>
      </c>
      <c r="E617" s="48" t="s">
        <v>693</v>
      </c>
      <c r="F617" s="49" t="s">
        <v>641</v>
      </c>
      <c r="G617" s="21"/>
    </row>
    <row r="618" spans="1:7" ht="12.75">
      <c r="A618" s="1" t="s">
        <v>684</v>
      </c>
      <c r="B618" s="1">
        <v>4.84</v>
      </c>
      <c r="C618" s="20">
        <v>5.25</v>
      </c>
      <c r="D618" s="19">
        <f aca="true" t="shared" si="6" ref="D618:E622">B618*108/100</f>
        <v>5.2272</v>
      </c>
      <c r="E618" s="20">
        <f t="shared" si="6"/>
        <v>5.67</v>
      </c>
      <c r="F618" s="51">
        <f aca="true" t="shared" si="7" ref="F618:F623">C618*100/B618</f>
        <v>108.47107438016529</v>
      </c>
      <c r="G618" s="21"/>
    </row>
    <row r="619" spans="1:7" ht="12.75">
      <c r="A619" s="1" t="s">
        <v>685</v>
      </c>
      <c r="B619" s="1">
        <v>0.85</v>
      </c>
      <c r="C619" s="20">
        <v>0.92</v>
      </c>
      <c r="D619" s="19">
        <f t="shared" si="6"/>
        <v>0.9179999999999999</v>
      </c>
      <c r="E619" s="20">
        <f t="shared" si="6"/>
        <v>0.9936</v>
      </c>
      <c r="F619" s="51">
        <f t="shared" si="7"/>
        <v>108.23529411764706</v>
      </c>
      <c r="G619" s="21"/>
    </row>
    <row r="620" spans="1:7" ht="12.75">
      <c r="A620" s="1" t="s">
        <v>686</v>
      </c>
      <c r="B620" s="19">
        <v>0.28</v>
      </c>
      <c r="C620" s="20">
        <v>0.3</v>
      </c>
      <c r="D620" s="19">
        <f t="shared" si="6"/>
        <v>0.3024</v>
      </c>
      <c r="E620" s="20">
        <f t="shared" si="6"/>
        <v>0.324</v>
      </c>
      <c r="F620" s="51">
        <f t="shared" si="7"/>
        <v>107.14285714285714</v>
      </c>
      <c r="G620" s="21"/>
    </row>
    <row r="621" spans="1:7" ht="12.75">
      <c r="A621" s="1" t="s">
        <v>687</v>
      </c>
      <c r="B621" s="1">
        <v>0.64</v>
      </c>
      <c r="C621" s="20">
        <v>0.69</v>
      </c>
      <c r="D621" s="19">
        <f t="shared" si="6"/>
        <v>0.6912</v>
      </c>
      <c r="E621" s="20">
        <f t="shared" si="6"/>
        <v>0.7452</v>
      </c>
      <c r="F621" s="51">
        <f t="shared" si="7"/>
        <v>107.8125</v>
      </c>
      <c r="G621" s="21"/>
    </row>
    <row r="622" spans="1:7" ht="12.75">
      <c r="A622" s="1" t="s">
        <v>688</v>
      </c>
      <c r="B622" s="1">
        <v>3.76</v>
      </c>
      <c r="C622" s="20">
        <v>3.76</v>
      </c>
      <c r="D622" s="19">
        <f t="shared" si="6"/>
        <v>4.0607999999999995</v>
      </c>
      <c r="E622" s="20">
        <f t="shared" si="6"/>
        <v>4.0607999999999995</v>
      </c>
      <c r="F622" s="51">
        <f t="shared" si="7"/>
        <v>100</v>
      </c>
      <c r="G622" s="21"/>
    </row>
    <row r="623" spans="1:7" ht="12.75">
      <c r="A623" s="1" t="s">
        <v>689</v>
      </c>
      <c r="B623" s="1">
        <f>SUM(B618:B622)</f>
        <v>10.37</v>
      </c>
      <c r="C623" s="20">
        <f>SUM(C618:C622)</f>
        <v>10.92</v>
      </c>
      <c r="D623" s="19">
        <f>SUM(D618:D622)</f>
        <v>11.1996</v>
      </c>
      <c r="E623" s="20">
        <f>C623*108/100</f>
        <v>11.7936</v>
      </c>
      <c r="F623" s="51">
        <f t="shared" si="7"/>
        <v>105.30376084860174</v>
      </c>
      <c r="G623" s="21"/>
    </row>
    <row r="624" spans="1:7" ht="12.75">
      <c r="A624" s="3"/>
      <c r="B624" s="3"/>
      <c r="C624" s="25"/>
      <c r="D624" s="27"/>
      <c r="E624" s="25"/>
      <c r="F624" s="102"/>
      <c r="G624" s="21"/>
    </row>
    <row r="625" spans="1:7" ht="12.75">
      <c r="A625" s="3"/>
      <c r="B625" s="3"/>
      <c r="C625" s="25"/>
      <c r="D625" s="27"/>
      <c r="E625" s="25"/>
      <c r="F625" s="102"/>
      <c r="G625" s="21"/>
    </row>
    <row r="626" spans="1:7" s="3" customFormat="1" ht="12.75">
      <c r="A626" s="4" t="s">
        <v>125</v>
      </c>
      <c r="B626" s="25"/>
      <c r="C626" s="25"/>
      <c r="D626" s="25"/>
      <c r="E626" s="4"/>
      <c r="F626" s="4"/>
      <c r="G626" s="4"/>
    </row>
    <row r="627" spans="1:7" s="3" customFormat="1" ht="38.25">
      <c r="A627" s="16"/>
      <c r="B627" s="83">
        <v>1998</v>
      </c>
      <c r="C627" s="113">
        <v>1999</v>
      </c>
      <c r="D627" s="48" t="s">
        <v>121</v>
      </c>
      <c r="E627" s="4"/>
      <c r="F627" s="4"/>
      <c r="G627" s="4"/>
    </row>
    <row r="628" spans="1:7" ht="12.75">
      <c r="A628" s="103" t="s">
        <v>656</v>
      </c>
      <c r="B628" s="117">
        <v>1422724</v>
      </c>
      <c r="C628" s="37">
        <v>1501239</v>
      </c>
      <c r="D628" s="37">
        <v>1617199</v>
      </c>
      <c r="E628" s="4"/>
      <c r="F628" s="21"/>
      <c r="G628" s="21"/>
    </row>
    <row r="629" spans="1:7" ht="12.75">
      <c r="A629" s="32" t="s">
        <v>126</v>
      </c>
      <c r="B629" s="37">
        <v>391442</v>
      </c>
      <c r="C629" s="37">
        <v>365350</v>
      </c>
      <c r="D629" s="37">
        <v>469995</v>
      </c>
      <c r="E629" s="4"/>
      <c r="F629" s="21"/>
      <c r="G629" s="21"/>
    </row>
    <row r="630" spans="1:7" ht="12.75">
      <c r="A630" s="32" t="s">
        <v>663</v>
      </c>
      <c r="B630" s="37">
        <v>436057</v>
      </c>
      <c r="C630" s="37">
        <v>464328</v>
      </c>
      <c r="D630" s="37">
        <v>523420</v>
      </c>
      <c r="E630" s="4"/>
      <c r="F630" s="21"/>
      <c r="G630" s="21"/>
    </row>
    <row r="631" spans="1:7" ht="12.75">
      <c r="A631" s="32" t="s">
        <v>657</v>
      </c>
      <c r="B631" s="37">
        <v>142806</v>
      </c>
      <c r="C631" s="37">
        <v>204562</v>
      </c>
      <c r="D631" s="37">
        <v>193400</v>
      </c>
      <c r="E631" s="4"/>
      <c r="F631" s="21"/>
      <c r="G631" s="21"/>
    </row>
    <row r="632" spans="1:7" ht="12.75">
      <c r="A632" s="32" t="s">
        <v>700</v>
      </c>
      <c r="B632" s="37">
        <v>70000</v>
      </c>
      <c r="C632" s="37">
        <v>50000</v>
      </c>
      <c r="D632" s="37">
        <v>35000</v>
      </c>
      <c r="E632" s="4"/>
      <c r="F632" s="21"/>
      <c r="G632" s="21"/>
    </row>
    <row r="633" spans="1:7" ht="12.75">
      <c r="A633" s="32" t="s">
        <v>701</v>
      </c>
      <c r="B633" s="37">
        <v>36900</v>
      </c>
      <c r="C633" s="37">
        <v>33000</v>
      </c>
      <c r="D633" s="37">
        <v>0</v>
      </c>
      <c r="E633" s="4"/>
      <c r="F633" s="21"/>
      <c r="G633" s="21"/>
    </row>
    <row r="634" spans="1:7" ht="12.75">
      <c r="A634" s="32" t="s">
        <v>658</v>
      </c>
      <c r="B634" s="37">
        <v>32367</v>
      </c>
      <c r="C634" s="37">
        <v>32374</v>
      </c>
      <c r="D634" s="37">
        <v>71667</v>
      </c>
      <c r="E634" s="4"/>
      <c r="F634" s="21"/>
      <c r="G634" s="21"/>
    </row>
    <row r="635" spans="1:5" s="21" customFormat="1" ht="12.75">
      <c r="A635" s="16" t="s">
        <v>113</v>
      </c>
      <c r="B635" s="79">
        <f>B628-B629-B630-B631-B632-B634-B633</f>
        <v>313152</v>
      </c>
      <c r="C635" s="79">
        <f>C628-C629-C630-C631-C632-C634-C633</f>
        <v>351625</v>
      </c>
      <c r="D635" s="79">
        <f>D628-D629-D630-D631-D632-D634-D633</f>
        <v>323717</v>
      </c>
      <c r="E635" s="4"/>
    </row>
    <row r="636" spans="1:7" ht="12.75">
      <c r="A636" s="32" t="s">
        <v>127</v>
      </c>
      <c r="B636" s="37">
        <v>17262</v>
      </c>
      <c r="C636" s="37">
        <v>15621</v>
      </c>
      <c r="D636" s="37">
        <v>12978</v>
      </c>
      <c r="E636" s="4"/>
      <c r="F636" s="21"/>
      <c r="G636" s="21"/>
    </row>
    <row r="637" spans="1:7" ht="12.75">
      <c r="A637" s="32" t="s">
        <v>128</v>
      </c>
      <c r="B637" s="37">
        <v>7959</v>
      </c>
      <c r="C637" s="37">
        <v>10377</v>
      </c>
      <c r="D637" s="37">
        <v>10500</v>
      </c>
      <c r="E637" s="4"/>
      <c r="F637" s="21"/>
      <c r="G637" s="21"/>
    </row>
    <row r="638" spans="1:5" s="21" customFormat="1" ht="12.75">
      <c r="A638" s="16" t="s">
        <v>120</v>
      </c>
      <c r="B638" s="79">
        <f>B635+B636-B637</f>
        <v>322455</v>
      </c>
      <c r="C638" s="79">
        <f>C635+C636-C637</f>
        <v>356869</v>
      </c>
      <c r="D638" s="79">
        <f>D635+D636-D637</f>
        <v>326195</v>
      </c>
      <c r="E638" s="4"/>
    </row>
    <row r="639" spans="1:8" ht="12.75">
      <c r="A639" s="32" t="s">
        <v>668</v>
      </c>
      <c r="B639" s="37">
        <v>11298</v>
      </c>
      <c r="C639" s="37">
        <v>17192</v>
      </c>
      <c r="D639" s="37">
        <v>22543</v>
      </c>
      <c r="E639" s="4"/>
      <c r="F639" s="13"/>
      <c r="G639" s="13"/>
      <c r="H639" s="13"/>
    </row>
    <row r="640" spans="1:8" ht="12.75">
      <c r="A640" s="32" t="s">
        <v>669</v>
      </c>
      <c r="B640" s="37">
        <v>280859</v>
      </c>
      <c r="C640" s="37">
        <v>329701</v>
      </c>
      <c r="D640" s="37">
        <v>326102</v>
      </c>
      <c r="E640" s="4"/>
      <c r="F640" s="13"/>
      <c r="G640" s="13"/>
      <c r="H640" s="13"/>
    </row>
    <row r="641" spans="1:8" s="21" customFormat="1" ht="12.75">
      <c r="A641" s="16" t="s">
        <v>129</v>
      </c>
      <c r="B641" s="79">
        <f>B638+B639-B640</f>
        <v>52894</v>
      </c>
      <c r="C641" s="79">
        <f>C638+C639-C640</f>
        <v>44360</v>
      </c>
      <c r="D641" s="79">
        <f>D638+D639-D640</f>
        <v>22636</v>
      </c>
      <c r="E641" s="4"/>
      <c r="F641" s="13"/>
      <c r="G641" s="13"/>
      <c r="H641" s="13"/>
    </row>
    <row r="642" spans="1:8" s="21" customFormat="1" ht="12.75">
      <c r="A642" s="4"/>
      <c r="B642" s="121"/>
      <c r="C642" s="121"/>
      <c r="D642" s="121"/>
      <c r="E642" s="4"/>
      <c r="F642" s="13"/>
      <c r="G642" s="13"/>
      <c r="H642" s="13"/>
    </row>
    <row r="643" spans="1:8" s="21" customFormat="1" ht="12.75">
      <c r="A643" s="4" t="s">
        <v>406</v>
      </c>
      <c r="B643" s="121"/>
      <c r="C643" s="121"/>
      <c r="D643" s="121"/>
      <c r="E643" s="121"/>
      <c r="F643" s="13"/>
      <c r="G643" s="13"/>
      <c r="H643" s="13"/>
    </row>
    <row r="644" spans="1:5" s="13" customFormat="1" ht="12.75">
      <c r="A644" s="24" t="s">
        <v>404</v>
      </c>
      <c r="B644" s="39"/>
      <c r="C644" s="39"/>
      <c r="D644" s="39"/>
      <c r="E644" s="39"/>
    </row>
    <row r="645" spans="1:5" s="13" customFormat="1" ht="12.75">
      <c r="A645" s="24" t="s">
        <v>405</v>
      </c>
      <c r="B645" s="39"/>
      <c r="C645" s="39"/>
      <c r="D645" s="39"/>
      <c r="E645" s="39"/>
    </row>
    <row r="646" spans="1:5" s="13" customFormat="1" ht="12.75">
      <c r="A646" s="24" t="s">
        <v>407</v>
      </c>
      <c r="B646" s="39"/>
      <c r="C646" s="39"/>
      <c r="D646" s="39"/>
      <c r="E646" s="39"/>
    </row>
    <row r="647" spans="1:5" s="13" customFormat="1" ht="12.75">
      <c r="A647" s="24"/>
      <c r="B647" s="39"/>
      <c r="C647" s="39"/>
      <c r="D647" s="39"/>
      <c r="E647" s="39"/>
    </row>
    <row r="648" spans="1:5" s="13" customFormat="1" ht="12.75">
      <c r="A648" s="24"/>
      <c r="B648" s="39"/>
      <c r="C648" s="39"/>
      <c r="D648" s="39"/>
      <c r="E648" s="39"/>
    </row>
    <row r="649" spans="1:4" s="21" customFormat="1" ht="12.75">
      <c r="A649" s="4" t="s">
        <v>169</v>
      </c>
      <c r="B649" s="121"/>
      <c r="C649" s="121"/>
      <c r="D649" s="118"/>
    </row>
    <row r="650" spans="1:4" s="13" customFormat="1" ht="12.75">
      <c r="A650" s="32" t="s">
        <v>164</v>
      </c>
      <c r="B650" s="36">
        <v>6.61</v>
      </c>
      <c r="C650" s="121" t="s">
        <v>389</v>
      </c>
      <c r="D650" s="31"/>
    </row>
    <row r="651" spans="1:4" s="13" customFormat="1" ht="12.75">
      <c r="A651" s="32" t="s">
        <v>165</v>
      </c>
      <c r="B651" s="36">
        <v>7.16</v>
      </c>
      <c r="C651" s="39" t="s">
        <v>345</v>
      </c>
      <c r="D651" s="31"/>
    </row>
    <row r="652" spans="1:4" s="13" customFormat="1" ht="12.75">
      <c r="A652" s="32" t="s">
        <v>344</v>
      </c>
      <c r="B652" s="36">
        <v>6.02</v>
      </c>
      <c r="C652" s="39" t="s">
        <v>346</v>
      </c>
      <c r="D652" s="31"/>
    </row>
    <row r="653" spans="1:4" s="13" customFormat="1" ht="12.75">
      <c r="A653" s="32" t="s">
        <v>88</v>
      </c>
      <c r="B653" s="36">
        <v>6.61</v>
      </c>
      <c r="C653" s="39" t="s">
        <v>347</v>
      </c>
      <c r="D653" s="31"/>
    </row>
    <row r="654" spans="1:4" s="13" customFormat="1" ht="12.75">
      <c r="A654" s="32" t="s">
        <v>170</v>
      </c>
      <c r="B654" s="36">
        <v>6.61</v>
      </c>
      <c r="C654" s="39" t="s">
        <v>348</v>
      </c>
      <c r="D654" s="31"/>
    </row>
    <row r="655" spans="1:4" s="13" customFormat="1" ht="12.75">
      <c r="A655" s="32" t="s">
        <v>171</v>
      </c>
      <c r="B655" s="36">
        <v>6.61</v>
      </c>
      <c r="C655" s="39" t="s">
        <v>349</v>
      </c>
      <c r="D655" s="31"/>
    </row>
    <row r="656" spans="1:4" s="13" customFormat="1" ht="12.75">
      <c r="A656" s="32" t="s">
        <v>679</v>
      </c>
      <c r="B656" s="36">
        <v>7.58</v>
      </c>
      <c r="C656" s="39" t="s">
        <v>390</v>
      </c>
      <c r="D656" s="31"/>
    </row>
    <row r="657" spans="1:4" s="13" customFormat="1" ht="12.75">
      <c r="A657" s="24"/>
      <c r="B657" s="122"/>
      <c r="C657" s="39" t="s">
        <v>395</v>
      </c>
      <c r="D657" s="31"/>
    </row>
    <row r="658" spans="1:4" s="13" customFormat="1" ht="12.75">
      <c r="A658" s="24"/>
      <c r="B658" s="122"/>
      <c r="C658" s="39" t="s">
        <v>396</v>
      </c>
      <c r="D658" s="31"/>
    </row>
    <row r="659" spans="1:4" s="13" customFormat="1" ht="12.75">
      <c r="A659" s="24"/>
      <c r="B659" s="122"/>
      <c r="C659" s="39"/>
      <c r="D659" s="31"/>
    </row>
    <row r="660" spans="1:6" s="13" customFormat="1" ht="12.75">
      <c r="A660" s="4" t="s">
        <v>509</v>
      </c>
      <c r="B660" s="22"/>
      <c r="C660" s="22"/>
      <c r="D660" s="22"/>
      <c r="E660" s="22"/>
      <c r="F660" s="22"/>
    </row>
    <row r="661" spans="1:6" s="13" customFormat="1" ht="12.75">
      <c r="A661" s="43"/>
      <c r="B661" s="120">
        <v>1998</v>
      </c>
      <c r="C661" s="120">
        <v>1999</v>
      </c>
      <c r="D661" s="119">
        <v>2000</v>
      </c>
      <c r="E661" s="71"/>
      <c r="F661" s="71"/>
    </row>
    <row r="662" spans="1:6" s="13" customFormat="1" ht="12.75">
      <c r="A662" s="164" t="s">
        <v>502</v>
      </c>
      <c r="B662" s="200">
        <v>193</v>
      </c>
      <c r="C662" s="66">
        <v>182</v>
      </c>
      <c r="D662" s="66">
        <v>183</v>
      </c>
      <c r="E662" s="70"/>
      <c r="F662" s="34"/>
    </row>
    <row r="663" spans="1:6" s="13" customFormat="1" ht="25.5">
      <c r="A663" s="199" t="s">
        <v>512</v>
      </c>
      <c r="B663" s="197">
        <v>131611</v>
      </c>
      <c r="C663" s="38">
        <v>141759</v>
      </c>
      <c r="D663" s="38">
        <v>153837</v>
      </c>
      <c r="E663" s="70"/>
      <c r="F663" s="34"/>
    </row>
    <row r="664" spans="1:6" s="13" customFormat="1" ht="38.25">
      <c r="A664" s="199" t="s">
        <v>513</v>
      </c>
      <c r="B664" s="197">
        <v>135578</v>
      </c>
      <c r="C664" s="38">
        <v>150829</v>
      </c>
      <c r="D664" s="38">
        <v>163462</v>
      </c>
      <c r="E664" s="70"/>
      <c r="F664" s="34"/>
    </row>
    <row r="665" spans="1:4" s="13" customFormat="1" ht="12.75">
      <c r="A665" s="24"/>
      <c r="B665" s="122"/>
      <c r="C665" s="122"/>
      <c r="D665" s="31"/>
    </row>
    <row r="666" spans="1:4" s="13" customFormat="1" ht="12.75">
      <c r="A666" s="24"/>
      <c r="B666" s="122"/>
      <c r="C666" s="39"/>
      <c r="D666" s="31"/>
    </row>
    <row r="667" spans="1:4" s="13" customFormat="1" ht="12.75">
      <c r="A667" s="24"/>
      <c r="B667" s="122"/>
      <c r="C667" s="39"/>
      <c r="D667" s="31"/>
    </row>
    <row r="668" spans="1:3" s="54" customFormat="1" ht="18">
      <c r="A668" s="93" t="s">
        <v>54</v>
      </c>
      <c r="B668" s="94"/>
      <c r="C668" s="5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 t="s">
        <v>48</v>
      </c>
      <c r="B671" s="3"/>
    </row>
    <row r="672" spans="1:2" ht="12.75">
      <c r="A672" s="3" t="s">
        <v>69</v>
      </c>
      <c r="B672" s="3"/>
    </row>
    <row r="673" spans="1:2" ht="12.75">
      <c r="A673" s="3" t="s">
        <v>70</v>
      </c>
      <c r="B673" s="3"/>
    </row>
    <row r="674" spans="1:2" ht="12.75">
      <c r="A674" s="3" t="s">
        <v>71</v>
      </c>
      <c r="B674" s="3"/>
    </row>
    <row r="675" spans="1:2" ht="12.75">
      <c r="A675" s="3" t="s">
        <v>100</v>
      </c>
      <c r="B675" s="3"/>
    </row>
    <row r="676" spans="1:2" ht="12.75">
      <c r="A676" s="3" t="s">
        <v>101</v>
      </c>
      <c r="B676" s="3"/>
    </row>
    <row r="677" spans="1:2" ht="12.75">
      <c r="A677" s="3" t="s">
        <v>102</v>
      </c>
      <c r="B677" s="3"/>
    </row>
    <row r="678" spans="1:2" ht="12.75">
      <c r="A678" s="3" t="s">
        <v>49</v>
      </c>
      <c r="B678" s="3"/>
    </row>
    <row r="679" spans="1:2" ht="12.75">
      <c r="A679" s="3" t="s">
        <v>68</v>
      </c>
      <c r="B679" s="3"/>
    </row>
    <row r="680" spans="1:2" ht="12.75">
      <c r="A680" s="3" t="s">
        <v>281</v>
      </c>
      <c r="B680" s="3"/>
    </row>
    <row r="681" spans="1:2" ht="12.75">
      <c r="A681" s="3"/>
      <c r="B681" s="3"/>
    </row>
    <row r="682" spans="1:2" ht="12.75">
      <c r="A682" s="3"/>
      <c r="B682" s="3"/>
    </row>
    <row r="683" spans="1:2" s="21" customFormat="1" ht="12.75">
      <c r="A683" s="4" t="s">
        <v>125</v>
      </c>
      <c r="B683" s="4"/>
    </row>
    <row r="684" spans="1:4" s="44" customFormat="1" ht="38.25">
      <c r="A684" s="49"/>
      <c r="B684" s="49">
        <v>1998</v>
      </c>
      <c r="C684" s="49">
        <v>1999</v>
      </c>
      <c r="D684" s="128" t="s">
        <v>121</v>
      </c>
    </row>
    <row r="685" spans="1:5" ht="12.75">
      <c r="A685" s="1" t="s">
        <v>230</v>
      </c>
      <c r="B685" s="142">
        <v>128615</v>
      </c>
      <c r="C685" s="142">
        <v>132821</v>
      </c>
      <c r="D685" s="142">
        <v>133300</v>
      </c>
      <c r="E685" s="44"/>
    </row>
    <row r="686" spans="1:5" ht="12.75">
      <c r="A686" s="1" t="s">
        <v>199</v>
      </c>
      <c r="B686" s="142">
        <v>39614</v>
      </c>
      <c r="C686" s="142">
        <v>38008</v>
      </c>
      <c r="D686" s="142">
        <v>36390</v>
      </c>
      <c r="E686" s="44"/>
    </row>
    <row r="687" spans="1:5" ht="12.75">
      <c r="A687" s="1" t="s">
        <v>663</v>
      </c>
      <c r="B687" s="142">
        <v>55124</v>
      </c>
      <c r="C687" s="142">
        <v>56048</v>
      </c>
      <c r="D687" s="142">
        <v>61608</v>
      </c>
      <c r="E687" s="44"/>
    </row>
    <row r="688" spans="1:5" ht="12.75">
      <c r="A688" s="1" t="s">
        <v>657</v>
      </c>
      <c r="B688" s="142">
        <v>7424</v>
      </c>
      <c r="C688" s="142">
        <v>9408</v>
      </c>
      <c r="D688" s="142">
        <v>10000</v>
      </c>
      <c r="E688" s="44"/>
    </row>
    <row r="689" spans="1:5" ht="12.75">
      <c r="A689" s="1" t="s">
        <v>664</v>
      </c>
      <c r="B689" s="142">
        <v>50</v>
      </c>
      <c r="C689" s="142">
        <v>0</v>
      </c>
      <c r="D689" s="142">
        <v>8578</v>
      </c>
      <c r="E689" s="44"/>
    </row>
    <row r="690" spans="1:5" ht="12.75">
      <c r="A690" s="1" t="s">
        <v>231</v>
      </c>
      <c r="B690" s="142">
        <v>5267</v>
      </c>
      <c r="C690" s="142">
        <v>10051</v>
      </c>
      <c r="D690" s="142">
        <v>9400</v>
      </c>
      <c r="E690" s="44"/>
    </row>
    <row r="691" spans="1:5" ht="12.75">
      <c r="A691" s="1" t="s">
        <v>127</v>
      </c>
      <c r="B691" s="142">
        <v>2768</v>
      </c>
      <c r="C691" s="142">
        <v>739</v>
      </c>
      <c r="D691" s="142">
        <v>300</v>
      </c>
      <c r="E691" s="44"/>
    </row>
    <row r="692" spans="1:5" ht="12.75">
      <c r="A692" s="1" t="s">
        <v>667</v>
      </c>
      <c r="B692" s="142">
        <v>15</v>
      </c>
      <c r="C692" s="142">
        <v>10</v>
      </c>
      <c r="D692" s="142">
        <v>1025</v>
      </c>
      <c r="E692" s="44"/>
    </row>
    <row r="693" spans="1:5" ht="12.75">
      <c r="A693" s="1" t="s">
        <v>232</v>
      </c>
      <c r="B693" s="142">
        <v>147</v>
      </c>
      <c r="C693" s="142">
        <v>1770</v>
      </c>
      <c r="D693" s="142">
        <v>5223</v>
      </c>
      <c r="E693" s="44"/>
    </row>
    <row r="694" spans="1:5" ht="12.75">
      <c r="A694" s="1" t="s">
        <v>669</v>
      </c>
      <c r="B694" s="142">
        <v>138</v>
      </c>
      <c r="C694" s="142">
        <v>3025</v>
      </c>
      <c r="D694" s="142">
        <v>161</v>
      </c>
      <c r="E694" s="44"/>
    </row>
    <row r="695" spans="1:5" s="21" customFormat="1" ht="12.75">
      <c r="A695" s="16" t="s">
        <v>233</v>
      </c>
      <c r="B695" s="58">
        <f>B685-B686-B687-B688-B689-B690+B691-B692+B693-B694</f>
        <v>23898</v>
      </c>
      <c r="C695" s="58">
        <f>C685-C686-C687-C688-C689-C690+C691-C692+C693-C694</f>
        <v>18780</v>
      </c>
      <c r="D695" s="58">
        <f>D685-D686-D687-D688-D689-D690+D691-D692+D693-D694</f>
        <v>11661</v>
      </c>
      <c r="E695" s="44"/>
    </row>
    <row r="696" spans="1:5" s="21" customFormat="1" ht="12.75">
      <c r="A696" s="4"/>
      <c r="B696" s="84"/>
      <c r="C696" s="84"/>
      <c r="D696" s="84"/>
      <c r="E696" s="44"/>
    </row>
    <row r="697" spans="1:5" s="21" customFormat="1" ht="12.75">
      <c r="A697" s="4" t="s">
        <v>509</v>
      </c>
      <c r="B697" s="22"/>
      <c r="C697" s="22"/>
      <c r="D697" s="22"/>
      <c r="E697" s="44"/>
    </row>
    <row r="698" spans="1:5" s="21" customFormat="1" ht="12.75">
      <c r="A698" s="43"/>
      <c r="B698" s="206" t="s">
        <v>194</v>
      </c>
      <c r="C698" s="206" t="s">
        <v>454</v>
      </c>
      <c r="D698" s="207" t="s">
        <v>455</v>
      </c>
      <c r="E698" s="44"/>
    </row>
    <row r="699" spans="1:5" s="21" customFormat="1" ht="12.75">
      <c r="A699" s="164" t="s">
        <v>502</v>
      </c>
      <c r="B699" s="200">
        <v>14</v>
      </c>
      <c r="C699" s="200">
        <v>14</v>
      </c>
      <c r="D699" s="200">
        <v>14</v>
      </c>
      <c r="E699" s="44"/>
    </row>
    <row r="700" spans="1:5" s="21" customFormat="1" ht="12.75">
      <c r="A700" s="164" t="s">
        <v>510</v>
      </c>
      <c r="B700" s="197">
        <v>237502.61</v>
      </c>
      <c r="C700" s="197">
        <v>247575.67</v>
      </c>
      <c r="D700" s="197">
        <v>258995.48</v>
      </c>
      <c r="E700" s="44"/>
    </row>
    <row r="701" spans="1:5" s="21" customFormat="1" ht="12.75">
      <c r="A701" s="4"/>
      <c r="B701" s="84"/>
      <c r="C701" s="84"/>
      <c r="D701" s="84"/>
      <c r="E701" s="44"/>
    </row>
    <row r="702" spans="1:5" s="21" customFormat="1" ht="12.75">
      <c r="A702" s="4"/>
      <c r="B702" s="84"/>
      <c r="C702" s="84"/>
      <c r="D702" s="84"/>
      <c r="E702" s="84"/>
    </row>
    <row r="703" spans="1:5" s="21" customFormat="1" ht="12.75">
      <c r="A703" s="4"/>
      <c r="B703" s="84"/>
      <c r="C703" s="84"/>
      <c r="D703" s="84"/>
      <c r="E703" s="84"/>
    </row>
    <row r="704" spans="1:3" s="54" customFormat="1" ht="18">
      <c r="A704" s="93" t="s">
        <v>46</v>
      </c>
      <c r="B704" s="94"/>
      <c r="C704" s="53"/>
    </row>
    <row r="707" ht="12.75">
      <c r="A707" t="s">
        <v>67</v>
      </c>
    </row>
    <row r="708" ht="12.75">
      <c r="A708" t="s">
        <v>256</v>
      </c>
    </row>
    <row r="709" spans="1:2" ht="12.75">
      <c r="A709" s="3" t="s">
        <v>257</v>
      </c>
      <c r="B709" s="3"/>
    </row>
    <row r="710" spans="1:2" ht="12.75">
      <c r="A710" s="3" t="s">
        <v>258</v>
      </c>
      <c r="B710" s="3"/>
    </row>
    <row r="711" spans="1:2" ht="12.75">
      <c r="A711" s="3" t="s">
        <v>259</v>
      </c>
      <c r="B711" s="3"/>
    </row>
    <row r="712" spans="1:2" ht="12.75">
      <c r="A712" s="3"/>
      <c r="B712" s="3"/>
    </row>
    <row r="713" spans="1:2" s="21" customFormat="1" ht="12.75">
      <c r="A713" s="4" t="s">
        <v>213</v>
      </c>
      <c r="B713" s="4"/>
    </row>
    <row r="714" spans="1:4" s="44" customFormat="1" ht="38.25">
      <c r="A714" s="49"/>
      <c r="B714" s="49">
        <v>1998</v>
      </c>
      <c r="C714" s="49">
        <v>1999</v>
      </c>
      <c r="D714" s="128" t="s">
        <v>121</v>
      </c>
    </row>
    <row r="715" spans="1:5" ht="12.75">
      <c r="A715" s="1" t="s">
        <v>208</v>
      </c>
      <c r="B715" s="142">
        <v>127551</v>
      </c>
      <c r="C715" s="142">
        <v>90351</v>
      </c>
      <c r="D715" s="142">
        <v>98000</v>
      </c>
      <c r="E715" s="44"/>
    </row>
    <row r="716" spans="1:5" ht="12.75">
      <c r="A716" s="1" t="s">
        <v>199</v>
      </c>
      <c r="B716" s="142">
        <v>84620.59</v>
      </c>
      <c r="C716" s="142">
        <v>58370</v>
      </c>
      <c r="D716" s="142">
        <v>62640</v>
      </c>
      <c r="E716" s="44"/>
    </row>
    <row r="717" spans="1:5" ht="12.75">
      <c r="A717" s="1" t="s">
        <v>657</v>
      </c>
      <c r="B717" s="142">
        <v>3377</v>
      </c>
      <c r="C717" s="142">
        <v>3048</v>
      </c>
      <c r="D717" s="142">
        <v>3454</v>
      </c>
      <c r="E717" s="44"/>
    </row>
    <row r="718" spans="1:5" ht="12.75">
      <c r="A718" s="1" t="s">
        <v>663</v>
      </c>
      <c r="B718" s="142">
        <v>30848</v>
      </c>
      <c r="C718" s="142">
        <v>29812</v>
      </c>
      <c r="D718" s="142">
        <v>28588</v>
      </c>
      <c r="E718" s="44"/>
    </row>
    <row r="719" spans="1:5" ht="12.75">
      <c r="A719" s="1" t="s">
        <v>203</v>
      </c>
      <c r="B719" s="142">
        <v>126</v>
      </c>
      <c r="C719" s="142">
        <v>1912</v>
      </c>
      <c r="D719" s="142">
        <v>1328</v>
      </c>
      <c r="E719" s="44"/>
    </row>
    <row r="720" spans="1:5" ht="12.75">
      <c r="A720" s="1" t="s">
        <v>209</v>
      </c>
      <c r="B720" s="142">
        <v>3</v>
      </c>
      <c r="C720" s="142">
        <v>0</v>
      </c>
      <c r="D720" s="142">
        <v>0</v>
      </c>
      <c r="E720" s="44"/>
    </row>
    <row r="721" spans="1:5" ht="12.75">
      <c r="A721" s="1" t="s">
        <v>127</v>
      </c>
      <c r="B721" s="142">
        <v>0</v>
      </c>
      <c r="C721" s="142">
        <v>22</v>
      </c>
      <c r="D721" s="142">
        <v>10</v>
      </c>
      <c r="E721" s="44"/>
    </row>
    <row r="722" spans="1:5" ht="12.75">
      <c r="A722" s="1" t="s">
        <v>667</v>
      </c>
      <c r="B722" s="142">
        <v>0</v>
      </c>
      <c r="C722" s="142">
        <v>479</v>
      </c>
      <c r="D722" s="142">
        <v>300</v>
      </c>
      <c r="E722" s="44"/>
    </row>
    <row r="723" spans="1:5" ht="12.75">
      <c r="A723" s="1" t="s">
        <v>669</v>
      </c>
      <c r="B723" s="142">
        <v>93</v>
      </c>
      <c r="C723" s="142">
        <v>430</v>
      </c>
      <c r="D723" s="142">
        <v>10</v>
      </c>
      <c r="E723" s="44"/>
    </row>
    <row r="724" spans="1:5" ht="12.75">
      <c r="A724" s="1" t="s">
        <v>668</v>
      </c>
      <c r="B724" s="142">
        <v>0</v>
      </c>
      <c r="C724" s="142">
        <v>432</v>
      </c>
      <c r="D724" s="142">
        <v>250</v>
      </c>
      <c r="E724" s="44"/>
    </row>
    <row r="725" spans="1:5" ht="12.75">
      <c r="A725" s="1" t="s">
        <v>210</v>
      </c>
      <c r="B725" s="142">
        <v>6158</v>
      </c>
      <c r="C725" s="142">
        <v>0</v>
      </c>
      <c r="D725" s="142">
        <v>0</v>
      </c>
      <c r="E725" s="44"/>
    </row>
    <row r="726" spans="1:5" ht="12.75">
      <c r="A726" s="1" t="s">
        <v>211</v>
      </c>
      <c r="B726" s="142">
        <v>615</v>
      </c>
      <c r="C726" s="142">
        <v>765</v>
      </c>
      <c r="D726" s="142">
        <v>1536</v>
      </c>
      <c r="E726" s="44"/>
    </row>
    <row r="727" spans="1:5" s="21" customFormat="1" ht="12.75">
      <c r="A727" s="16" t="s">
        <v>212</v>
      </c>
      <c r="B727" s="58">
        <f>B715-B716-B717-B718-B719-B720-B723-B725-B726+B721-B722+B724</f>
        <v>1710.4100000000035</v>
      </c>
      <c r="C727" s="58">
        <f>C715-C716-C717-C718-C719-C720-C723-C725-C726+C721-C722+C724</f>
        <v>-4011</v>
      </c>
      <c r="D727" s="58">
        <f>D715-D716-D717-D718-D719-D720-D723-D725-D726+D721-D722+D724</f>
        <v>404</v>
      </c>
      <c r="E727" s="44"/>
    </row>
    <row r="728" spans="1:2" ht="12.75">
      <c r="A728" s="3"/>
      <c r="B728" s="3"/>
    </row>
    <row r="729" spans="1:2" ht="12.75">
      <c r="A729" s="3"/>
      <c r="B729" s="3"/>
    </row>
    <row r="730" spans="1:4" ht="12.75">
      <c r="A730" s="4" t="s">
        <v>521</v>
      </c>
      <c r="B730" s="22"/>
      <c r="C730" s="22"/>
      <c r="D730" s="22"/>
    </row>
    <row r="731" spans="1:4" ht="38.25">
      <c r="A731" s="43" t="s">
        <v>423</v>
      </c>
      <c r="B731" s="68" t="s">
        <v>507</v>
      </c>
      <c r="C731" s="68" t="s">
        <v>505</v>
      </c>
      <c r="D731" s="71"/>
    </row>
    <row r="732" spans="1:4" ht="12.75">
      <c r="A732" s="164">
        <v>1998</v>
      </c>
      <c r="B732" s="197">
        <v>128564.82</v>
      </c>
      <c r="C732" s="66">
        <v>14.4</v>
      </c>
      <c r="D732" s="34"/>
    </row>
    <row r="733" spans="1:4" ht="12.75">
      <c r="A733" s="164">
        <v>1999</v>
      </c>
      <c r="B733" s="197">
        <v>162539.23</v>
      </c>
      <c r="C733" s="66">
        <v>9.9</v>
      </c>
      <c r="D733" s="34"/>
    </row>
    <row r="734" spans="1:4" ht="12.75">
      <c r="A734" s="164">
        <v>2000</v>
      </c>
      <c r="B734" s="197">
        <v>133594.8</v>
      </c>
      <c r="C734" s="66">
        <v>9.9</v>
      </c>
      <c r="D734" s="34"/>
    </row>
    <row r="735" spans="1:2" ht="12.75">
      <c r="A735" s="3"/>
      <c r="B735" s="3"/>
    </row>
    <row r="736" spans="1:2" ht="12.75">
      <c r="A736" s="4" t="s">
        <v>442</v>
      </c>
      <c r="B736" s="3"/>
    </row>
    <row r="737" spans="1:2" ht="12.75">
      <c r="A737" s="3" t="s">
        <v>443</v>
      </c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4" s="54" customFormat="1" ht="18">
      <c r="A741" s="95" t="s">
        <v>45</v>
      </c>
      <c r="B741" s="97"/>
      <c r="C741" s="97"/>
      <c r="D741" s="95"/>
    </row>
    <row r="744" ht="12.75">
      <c r="A744" t="s">
        <v>73</v>
      </c>
    </row>
    <row r="745" ht="12.75">
      <c r="A745" t="s">
        <v>72</v>
      </c>
    </row>
    <row r="746" ht="12.75">
      <c r="A746" t="s">
        <v>92</v>
      </c>
    </row>
    <row r="747" ht="12.75">
      <c r="A747" t="s">
        <v>130</v>
      </c>
    </row>
    <row r="748" ht="12.75">
      <c r="A748" t="s">
        <v>74</v>
      </c>
    </row>
    <row r="749" ht="12.75">
      <c r="A749" t="s">
        <v>76</v>
      </c>
    </row>
    <row r="750" ht="12.75">
      <c r="A750" t="s">
        <v>75</v>
      </c>
    </row>
    <row r="751" ht="12.75">
      <c r="A751" t="s">
        <v>77</v>
      </c>
    </row>
    <row r="752" ht="12.75">
      <c r="A752" t="s">
        <v>78</v>
      </c>
    </row>
    <row r="753" ht="12.75">
      <c r="A753" t="s">
        <v>146</v>
      </c>
    </row>
    <row r="754" ht="12.75">
      <c r="A754" t="s">
        <v>147</v>
      </c>
    </row>
    <row r="755" ht="12.75">
      <c r="A755" t="s">
        <v>148</v>
      </c>
    </row>
    <row r="756" ht="12.75">
      <c r="A756" t="s">
        <v>436</v>
      </c>
    </row>
    <row r="757" ht="12.75">
      <c r="A757" t="s">
        <v>437</v>
      </c>
    </row>
    <row r="758" ht="12.75">
      <c r="A758" t="s">
        <v>438</v>
      </c>
    </row>
    <row r="759" ht="12.75">
      <c r="A759" t="s">
        <v>546</v>
      </c>
    </row>
    <row r="760" ht="12.75">
      <c r="A760" t="s">
        <v>439</v>
      </c>
    </row>
    <row r="763" s="21" customFormat="1" ht="12.75">
      <c r="A763" s="21" t="s">
        <v>214</v>
      </c>
    </row>
    <row r="764" spans="1:7" s="42" customFormat="1" ht="25.5">
      <c r="A764" s="47"/>
      <c r="B764" s="47" t="s">
        <v>651</v>
      </c>
      <c r="C764" s="47" t="s">
        <v>679</v>
      </c>
      <c r="D764" s="47" t="s">
        <v>18</v>
      </c>
      <c r="E764" s="47" t="s">
        <v>131</v>
      </c>
      <c r="F764" s="23" t="s">
        <v>137</v>
      </c>
      <c r="G764" s="47" t="s">
        <v>138</v>
      </c>
    </row>
    <row r="765" spans="1:7" ht="12.75">
      <c r="A765" s="1" t="s">
        <v>132</v>
      </c>
      <c r="B765" s="1"/>
      <c r="C765" s="1"/>
      <c r="D765" s="1"/>
      <c r="E765" s="1"/>
      <c r="F765" s="1"/>
      <c r="G765" s="1"/>
    </row>
    <row r="766" spans="1:7" ht="12.75">
      <c r="A766" s="1" t="s">
        <v>133</v>
      </c>
      <c r="B766" s="15">
        <v>2967.6</v>
      </c>
      <c r="C766" s="15">
        <v>3308.33</v>
      </c>
      <c r="D766" s="15">
        <v>2666.27</v>
      </c>
      <c r="E766" s="15">
        <v>4052</v>
      </c>
      <c r="F766" s="15">
        <v>2006.76</v>
      </c>
      <c r="G766" s="15">
        <v>2499.5</v>
      </c>
    </row>
    <row r="767" spans="1:7" s="21" customFormat="1" ht="12.75">
      <c r="A767" s="130" t="s">
        <v>174</v>
      </c>
      <c r="B767" s="114">
        <f>B766*108.3/100</f>
        <v>3213.9107999999997</v>
      </c>
      <c r="C767" s="114"/>
      <c r="D767" s="114"/>
      <c r="E767" s="114"/>
      <c r="F767" s="114"/>
      <c r="G767" s="114"/>
    </row>
    <row r="768" spans="1:7" s="21" customFormat="1" ht="12.75">
      <c r="A768" s="130" t="s">
        <v>641</v>
      </c>
      <c r="B768" s="114">
        <f>B767*100/B766</f>
        <v>108.29999999999998</v>
      </c>
      <c r="C768" s="114"/>
      <c r="D768" s="114"/>
      <c r="E768" s="114"/>
      <c r="F768" s="114"/>
      <c r="G768" s="114"/>
    </row>
    <row r="769" spans="1:7" ht="12.75">
      <c r="A769" s="1" t="s">
        <v>134</v>
      </c>
      <c r="B769" s="15">
        <v>3846.3</v>
      </c>
      <c r="C769" s="15">
        <v>6615.74</v>
      </c>
      <c r="D769" s="15">
        <v>4101.96</v>
      </c>
      <c r="E769" s="15">
        <v>4960</v>
      </c>
      <c r="F769" s="15">
        <v>3609.17</v>
      </c>
      <c r="G769" s="15">
        <v>1988.63</v>
      </c>
    </row>
    <row r="770" spans="1:7" s="21" customFormat="1" ht="12.75">
      <c r="A770" s="130" t="s">
        <v>174</v>
      </c>
      <c r="B770" s="114">
        <f>B769*108.3/100</f>
        <v>4165.5429</v>
      </c>
      <c r="C770" s="114"/>
      <c r="D770" s="114"/>
      <c r="E770" s="114"/>
      <c r="F770" s="114"/>
      <c r="G770" s="114"/>
    </row>
    <row r="771" spans="1:7" s="21" customFormat="1" ht="12.75">
      <c r="A771" s="130" t="s">
        <v>641</v>
      </c>
      <c r="B771" s="114">
        <f>B770*100/B769</f>
        <v>108.30000000000001</v>
      </c>
      <c r="C771" s="114"/>
      <c r="D771" s="114"/>
      <c r="E771" s="114"/>
      <c r="F771" s="114"/>
      <c r="G771" s="114"/>
    </row>
    <row r="772" spans="1:7" ht="12.75">
      <c r="A772" s="1" t="s">
        <v>135</v>
      </c>
      <c r="B772" s="15">
        <v>5934.3</v>
      </c>
      <c r="C772" s="15">
        <v>13231.48</v>
      </c>
      <c r="D772" s="45" t="s">
        <v>680</v>
      </c>
      <c r="E772" s="15">
        <v>4960</v>
      </c>
      <c r="F772" s="15">
        <v>3609.17</v>
      </c>
      <c r="G772" s="15">
        <v>10639.5</v>
      </c>
    </row>
    <row r="773" spans="1:7" s="21" customFormat="1" ht="12.75">
      <c r="A773" s="130" t="s">
        <v>174</v>
      </c>
      <c r="B773" s="114">
        <f>B772*108.3/100</f>
        <v>6426.8469000000005</v>
      </c>
      <c r="C773" s="114"/>
      <c r="D773" s="129"/>
      <c r="E773" s="114"/>
      <c r="F773" s="114"/>
      <c r="G773" s="114"/>
    </row>
    <row r="774" spans="1:7" s="21" customFormat="1" ht="12.75">
      <c r="A774" s="130" t="s">
        <v>641</v>
      </c>
      <c r="B774" s="114">
        <f>B773*100/B772</f>
        <v>108.30000000000001</v>
      </c>
      <c r="C774" s="114"/>
      <c r="D774" s="129"/>
      <c r="E774" s="114"/>
      <c r="F774" s="114"/>
      <c r="G774" s="114"/>
    </row>
    <row r="775" spans="1:7" ht="12.75">
      <c r="A775" s="1" t="s">
        <v>136</v>
      </c>
      <c r="B775" s="15">
        <v>1318.5</v>
      </c>
      <c r="C775" s="15">
        <v>1985.19</v>
      </c>
      <c r="D775" s="15">
        <v>1358.64</v>
      </c>
      <c r="E775" s="45" t="s">
        <v>680</v>
      </c>
      <c r="F775" s="45">
        <v>1203.06</v>
      </c>
      <c r="G775" s="45">
        <v>2320</v>
      </c>
    </row>
    <row r="776" spans="1:7" s="21" customFormat="1" ht="12.75">
      <c r="A776" s="130" t="s">
        <v>174</v>
      </c>
      <c r="B776" s="114">
        <f>B775*108.3/100</f>
        <v>1427.9354999999998</v>
      </c>
      <c r="C776" s="114"/>
      <c r="D776" s="114"/>
      <c r="E776" s="129"/>
      <c r="F776" s="129"/>
      <c r="G776" s="129"/>
    </row>
    <row r="777" spans="1:7" s="21" customFormat="1" ht="12.75">
      <c r="A777" s="130" t="s">
        <v>641</v>
      </c>
      <c r="B777" s="114">
        <f>B776*100/B775</f>
        <v>108.3</v>
      </c>
      <c r="C777" s="114"/>
      <c r="D777" s="114"/>
      <c r="E777" s="129"/>
      <c r="F777" s="129"/>
      <c r="G777" s="129"/>
    </row>
    <row r="778" spans="1:7" ht="12.75">
      <c r="A778" s="1" t="s">
        <v>139</v>
      </c>
      <c r="B778" s="15"/>
      <c r="C778" s="15"/>
      <c r="D778" s="15"/>
      <c r="E778" s="15"/>
      <c r="F778" s="15"/>
      <c r="G778" s="15"/>
    </row>
    <row r="779" spans="1:7" ht="12.75">
      <c r="A779" s="1" t="s">
        <v>140</v>
      </c>
      <c r="B779" s="15">
        <v>14856.5</v>
      </c>
      <c r="C779" s="15">
        <v>26172.97</v>
      </c>
      <c r="D779" s="15">
        <v>15015.5</v>
      </c>
      <c r="E779" s="15">
        <v>9623</v>
      </c>
      <c r="F779" s="15">
        <v>14643.7</v>
      </c>
      <c r="G779" s="15">
        <v>10267</v>
      </c>
    </row>
    <row r="780" spans="1:7" s="21" customFormat="1" ht="12.75">
      <c r="A780" s="130" t="s">
        <v>174</v>
      </c>
      <c r="B780" s="114">
        <f>B779*108.3/100</f>
        <v>16089.5895</v>
      </c>
      <c r="C780" s="114"/>
      <c r="D780" s="114"/>
      <c r="E780" s="129"/>
      <c r="F780" s="129"/>
      <c r="G780" s="129"/>
    </row>
    <row r="781" spans="1:7" s="21" customFormat="1" ht="12.75">
      <c r="A781" s="130" t="s">
        <v>641</v>
      </c>
      <c r="B781" s="114">
        <f>B780*100/B779</f>
        <v>108.3</v>
      </c>
      <c r="C781" s="114"/>
      <c r="D781" s="114"/>
      <c r="E781" s="129"/>
      <c r="F781" s="129"/>
      <c r="G781" s="129"/>
    </row>
    <row r="782" spans="1:7" ht="12.75">
      <c r="A782" s="1" t="s">
        <v>141</v>
      </c>
      <c r="B782" s="15">
        <v>8777.8</v>
      </c>
      <c r="C782" s="15">
        <v>21857.49</v>
      </c>
      <c r="D782" s="15">
        <v>10794.67</v>
      </c>
      <c r="E782" s="15">
        <v>5893</v>
      </c>
      <c r="F782" s="15">
        <v>7297.22</v>
      </c>
      <c r="G782" s="15">
        <v>5079</v>
      </c>
    </row>
    <row r="783" spans="1:7" s="21" customFormat="1" ht="12.75">
      <c r="A783" s="130" t="s">
        <v>174</v>
      </c>
      <c r="B783" s="114">
        <f>B782*108.3/100</f>
        <v>9506.357399999999</v>
      </c>
      <c r="C783" s="114"/>
      <c r="D783" s="114"/>
      <c r="E783" s="129"/>
      <c r="F783" s="129"/>
      <c r="G783" s="129"/>
    </row>
    <row r="784" spans="1:7" s="21" customFormat="1" ht="12.75">
      <c r="A784" s="130" t="s">
        <v>641</v>
      </c>
      <c r="B784" s="114">
        <f>B783*100/B782</f>
        <v>108.3</v>
      </c>
      <c r="C784" s="114"/>
      <c r="D784" s="114"/>
      <c r="E784" s="129"/>
      <c r="F784" s="129"/>
      <c r="G784" s="129"/>
    </row>
    <row r="785" spans="1:7" ht="12.75">
      <c r="A785" s="1" t="s">
        <v>142</v>
      </c>
      <c r="B785" s="15">
        <v>26589.8</v>
      </c>
      <c r="C785" s="15">
        <v>34399.74</v>
      </c>
      <c r="D785" s="15">
        <v>27781.38</v>
      </c>
      <c r="E785" s="15">
        <v>14885</v>
      </c>
      <c r="F785" s="15">
        <v>13854.81</v>
      </c>
      <c r="G785" s="45" t="s">
        <v>680</v>
      </c>
    </row>
    <row r="786" spans="1:7" s="21" customFormat="1" ht="12.75">
      <c r="A786" s="130" t="s">
        <v>174</v>
      </c>
      <c r="B786" s="114">
        <f>B785*108.3/100</f>
        <v>28796.753399999998</v>
      </c>
      <c r="C786" s="114"/>
      <c r="D786" s="114"/>
      <c r="E786" s="129"/>
      <c r="F786" s="129"/>
      <c r="G786" s="129"/>
    </row>
    <row r="787" spans="1:7" s="21" customFormat="1" ht="12.75">
      <c r="A787" s="130" t="s">
        <v>641</v>
      </c>
      <c r="B787" s="114">
        <f>B786*100/B785</f>
        <v>108.3</v>
      </c>
      <c r="C787" s="114"/>
      <c r="D787" s="114"/>
      <c r="E787" s="129"/>
      <c r="F787" s="129"/>
      <c r="G787" s="129"/>
    </row>
    <row r="788" spans="1:7" ht="12.75">
      <c r="A788" s="1" t="s">
        <v>143</v>
      </c>
      <c r="B788" s="15">
        <v>16444.4</v>
      </c>
      <c r="C788" s="45" t="s">
        <v>680</v>
      </c>
      <c r="D788" s="15">
        <v>20517.28</v>
      </c>
      <c r="E788" s="15">
        <v>2452</v>
      </c>
      <c r="F788" s="15">
        <v>4555.83</v>
      </c>
      <c r="G788" s="15">
        <v>2947</v>
      </c>
    </row>
    <row r="789" spans="1:7" s="21" customFormat="1" ht="12.75">
      <c r="A789" s="130" t="s">
        <v>174</v>
      </c>
      <c r="B789" s="114">
        <f>B788*108.3/100</f>
        <v>17809.2852</v>
      </c>
      <c r="C789" s="114"/>
      <c r="D789" s="114"/>
      <c r="E789" s="129"/>
      <c r="F789" s="129"/>
      <c r="G789" s="129"/>
    </row>
    <row r="790" spans="1:7" s="21" customFormat="1" ht="12.75">
      <c r="A790" s="130" t="s">
        <v>641</v>
      </c>
      <c r="B790" s="114">
        <f>B789*100/B788</f>
        <v>108.29999999999998</v>
      </c>
      <c r="C790" s="114"/>
      <c r="D790" s="114"/>
      <c r="E790" s="129"/>
      <c r="F790" s="129"/>
      <c r="G790" s="129"/>
    </row>
    <row r="791" spans="1:7" ht="12.75">
      <c r="A791" s="1" t="s">
        <v>144</v>
      </c>
      <c r="B791" s="15">
        <v>1231.5</v>
      </c>
      <c r="C791" s="45" t="s">
        <v>680</v>
      </c>
      <c r="D791" s="15">
        <v>1350</v>
      </c>
      <c r="E791" s="15">
        <v>1283</v>
      </c>
      <c r="F791" s="15">
        <v>1577.78</v>
      </c>
      <c r="G791" s="15">
        <v>1600</v>
      </c>
    </row>
    <row r="792" spans="1:7" s="21" customFormat="1" ht="12.75">
      <c r="A792" s="130" t="s">
        <v>174</v>
      </c>
      <c r="B792" s="114">
        <f>B791*108.3/100</f>
        <v>1333.7144999999998</v>
      </c>
      <c r="C792" s="114"/>
      <c r="D792" s="114"/>
      <c r="E792" s="129"/>
      <c r="F792" s="129"/>
      <c r="G792" s="129"/>
    </row>
    <row r="793" spans="1:7" s="21" customFormat="1" ht="12.75">
      <c r="A793" s="130" t="s">
        <v>641</v>
      </c>
      <c r="B793" s="114">
        <f>B792*100/B791</f>
        <v>108.29999999999998</v>
      </c>
      <c r="C793" s="114"/>
      <c r="D793" s="114"/>
      <c r="E793" s="129"/>
      <c r="F793" s="129"/>
      <c r="G793" s="129"/>
    </row>
    <row r="794" spans="1:7" ht="12.75">
      <c r="A794" s="1" t="s">
        <v>145</v>
      </c>
      <c r="B794" s="15">
        <v>1546.3</v>
      </c>
      <c r="C794" s="45" t="s">
        <v>680</v>
      </c>
      <c r="D794" s="15">
        <v>1735.44</v>
      </c>
      <c r="E794" s="15">
        <v>1472</v>
      </c>
      <c r="F794" s="15">
        <v>1577.78</v>
      </c>
      <c r="G794" s="15">
        <v>1975</v>
      </c>
    </row>
    <row r="795" spans="1:7" s="21" customFormat="1" ht="12.75">
      <c r="A795" s="130" t="s">
        <v>174</v>
      </c>
      <c r="B795" s="114">
        <f>B794*108.3/100</f>
        <v>1674.6428999999998</v>
      </c>
      <c r="C795" s="114"/>
      <c r="D795" s="114"/>
      <c r="E795" s="129"/>
      <c r="F795" s="129"/>
      <c r="G795" s="129"/>
    </row>
    <row r="796" spans="1:7" s="21" customFormat="1" ht="12.75">
      <c r="A796" s="130" t="s">
        <v>641</v>
      </c>
      <c r="B796" s="114">
        <f>B795*100/B794</f>
        <v>108.29999999999998</v>
      </c>
      <c r="C796" s="114"/>
      <c r="D796" s="114"/>
      <c r="E796" s="129"/>
      <c r="F796" s="129"/>
      <c r="G796" s="129"/>
    </row>
    <row r="797" spans="1:7" s="21" customFormat="1" ht="12.75">
      <c r="A797" s="163"/>
      <c r="B797" s="22"/>
      <c r="C797" s="22"/>
      <c r="D797" s="22"/>
      <c r="E797" s="70"/>
      <c r="F797" s="70"/>
      <c r="G797" s="70"/>
    </row>
    <row r="798" spans="1:7" s="21" customFormat="1" ht="12.75">
      <c r="A798" s="4" t="s">
        <v>205</v>
      </c>
      <c r="B798" s="22"/>
      <c r="C798" s="70"/>
      <c r="D798" s="22"/>
      <c r="E798" s="22"/>
      <c r="F798" s="22"/>
      <c r="G798" s="22"/>
    </row>
    <row r="799" spans="1:5" s="44" customFormat="1" ht="12.75">
      <c r="A799" s="49"/>
      <c r="B799" s="136">
        <v>1998</v>
      </c>
      <c r="C799" s="137"/>
      <c r="D799" s="136">
        <v>1999</v>
      </c>
      <c r="E799" s="137"/>
    </row>
    <row r="800" spans="1:5" s="141" customFormat="1" ht="33.75">
      <c r="A800" s="138"/>
      <c r="B800" s="139" t="s">
        <v>206</v>
      </c>
      <c r="C800" s="140" t="s">
        <v>207</v>
      </c>
      <c r="D800" s="139" t="s">
        <v>206</v>
      </c>
      <c r="E800" s="140" t="s">
        <v>207</v>
      </c>
    </row>
    <row r="801" spans="1:5" ht="12.75">
      <c r="A801" s="1" t="s">
        <v>196</v>
      </c>
      <c r="B801" s="143">
        <v>132367</v>
      </c>
      <c r="C801" s="143">
        <v>47194</v>
      </c>
      <c r="D801" s="143">
        <v>140848.7</v>
      </c>
      <c r="E801" s="143">
        <v>92043.232</v>
      </c>
    </row>
    <row r="802" spans="1:5" ht="12.75">
      <c r="A802" s="1" t="s">
        <v>199</v>
      </c>
      <c r="B802" s="143">
        <v>54730</v>
      </c>
      <c r="C802" s="143">
        <v>16276</v>
      </c>
      <c r="D802" s="143">
        <v>51742.377</v>
      </c>
      <c r="E802" s="143">
        <v>32255.478</v>
      </c>
    </row>
    <row r="803" spans="1:5" ht="12.75">
      <c r="A803" s="1" t="s">
        <v>663</v>
      </c>
      <c r="B803" s="143">
        <v>69394</v>
      </c>
      <c r="C803" s="143">
        <v>13854</v>
      </c>
      <c r="D803" s="143">
        <v>76673.635</v>
      </c>
      <c r="E803" s="143">
        <v>21729.33</v>
      </c>
    </row>
    <row r="804" spans="1:5" ht="12.75">
      <c r="A804" s="1" t="s">
        <v>657</v>
      </c>
      <c r="B804" s="143">
        <v>7261</v>
      </c>
      <c r="C804" s="143">
        <v>5527</v>
      </c>
      <c r="D804" s="143">
        <v>12003.234</v>
      </c>
      <c r="E804" s="143">
        <v>14189.412</v>
      </c>
    </row>
    <row r="805" spans="1:5" ht="12.75">
      <c r="A805" s="1" t="s">
        <v>700</v>
      </c>
      <c r="B805" s="143">
        <v>1711</v>
      </c>
      <c r="C805" s="143">
        <v>0</v>
      </c>
      <c r="D805" s="143">
        <v>445.103</v>
      </c>
      <c r="E805" s="143">
        <v>4955.106</v>
      </c>
    </row>
    <row r="806" spans="1:5" ht="12.75">
      <c r="A806" s="1" t="s">
        <v>665</v>
      </c>
      <c r="B806" s="143">
        <v>102</v>
      </c>
      <c r="C806" s="143">
        <v>1446</v>
      </c>
      <c r="D806" s="143">
        <v>578.165</v>
      </c>
      <c r="E806" s="143">
        <v>2539.697</v>
      </c>
    </row>
    <row r="807" spans="1:5" s="21" customFormat="1" ht="12.75">
      <c r="A807" s="16" t="s">
        <v>113</v>
      </c>
      <c r="B807" s="144">
        <f>B801-B802-B803-B804-B805-B806</f>
        <v>-831</v>
      </c>
      <c r="C807" s="144">
        <f>C801-C802-C803-C804-C805-C806</f>
        <v>10091</v>
      </c>
      <c r="D807" s="144">
        <f>D801-D802-D803-D804-D805-D806</f>
        <v>-593.8139999999912</v>
      </c>
      <c r="E807" s="144">
        <f>E801-E802-E803-E804-E805-E806</f>
        <v>16374.208999999999</v>
      </c>
    </row>
    <row r="808" spans="1:5" ht="12.75">
      <c r="A808" s="1" t="s">
        <v>127</v>
      </c>
      <c r="B808" s="143">
        <v>445</v>
      </c>
      <c r="C808" s="143">
        <v>0</v>
      </c>
      <c r="D808" s="143">
        <v>125.42</v>
      </c>
      <c r="E808" s="143">
        <v>0</v>
      </c>
    </row>
    <row r="809" spans="1:5" ht="12.75">
      <c r="A809" s="1" t="s">
        <v>667</v>
      </c>
      <c r="B809" s="143">
        <v>5</v>
      </c>
      <c r="C809" s="143">
        <v>10264</v>
      </c>
      <c r="D809" s="143">
        <v>0.678</v>
      </c>
      <c r="E809" s="143">
        <v>9617.393</v>
      </c>
    </row>
    <row r="810" spans="1:5" ht="12.75">
      <c r="A810" s="1" t="s">
        <v>668</v>
      </c>
      <c r="B810" s="143">
        <v>709</v>
      </c>
      <c r="C810" s="143">
        <v>184</v>
      </c>
      <c r="D810" s="143">
        <v>1192.593</v>
      </c>
      <c r="E810" s="143">
        <v>161.629</v>
      </c>
    </row>
    <row r="811" spans="1:5" ht="12.75">
      <c r="A811" s="1" t="s">
        <v>669</v>
      </c>
      <c r="B811" s="143">
        <v>318</v>
      </c>
      <c r="C811" s="143">
        <v>11</v>
      </c>
      <c r="D811" s="143">
        <v>425.806</v>
      </c>
      <c r="E811" s="143">
        <v>61.887</v>
      </c>
    </row>
    <row r="812" spans="1:5" s="21" customFormat="1" ht="12.75">
      <c r="A812" s="16" t="s">
        <v>129</v>
      </c>
      <c r="B812" s="144">
        <f>B807+B808-B809+B810-B811</f>
        <v>0</v>
      </c>
      <c r="C812" s="144">
        <f>C807+C808-C809+C810-C811</f>
        <v>0</v>
      </c>
      <c r="D812" s="144">
        <f>D807+D808-D809+D810-D811</f>
        <v>297.71500000000884</v>
      </c>
      <c r="E812" s="144">
        <f>E807+E808-E809+E810-E811</f>
        <v>6856.557999999999</v>
      </c>
    </row>
    <row r="813" spans="1:5" s="21" customFormat="1" ht="12.75">
      <c r="A813" s="4"/>
      <c r="B813" s="146"/>
      <c r="C813" s="146"/>
      <c r="D813" s="146"/>
      <c r="E813" s="146"/>
    </row>
    <row r="814" spans="1:7" ht="25.5">
      <c r="A814" s="223"/>
      <c r="B814" s="145" t="s">
        <v>223</v>
      </c>
      <c r="C814" s="137"/>
      <c r="D814" s="46"/>
      <c r="E814" s="46"/>
      <c r="F814" s="46"/>
      <c r="G814" s="46"/>
    </row>
    <row r="815" spans="1:7" ht="33.75">
      <c r="A815" s="138"/>
      <c r="B815" s="224" t="s">
        <v>206</v>
      </c>
      <c r="C815" s="225" t="s">
        <v>207</v>
      </c>
      <c r="D815" s="46"/>
      <c r="E815" s="46"/>
      <c r="F815" s="46"/>
      <c r="G815" s="46"/>
    </row>
    <row r="816" spans="1:7" ht="12.75">
      <c r="A816" s="1" t="s">
        <v>196</v>
      </c>
      <c r="B816" s="143">
        <v>146020</v>
      </c>
      <c r="C816" s="143">
        <v>91567</v>
      </c>
      <c r="D816" s="46"/>
      <c r="E816" s="46"/>
      <c r="F816" s="46"/>
      <c r="G816" s="46"/>
    </row>
    <row r="817" spans="1:7" ht="12.75">
      <c r="A817" s="1" t="s">
        <v>199</v>
      </c>
      <c r="B817" s="143">
        <v>46020</v>
      </c>
      <c r="C817" s="143">
        <v>28825</v>
      </c>
      <c r="D817" s="46"/>
      <c r="E817" s="46"/>
      <c r="F817" s="46"/>
      <c r="G817" s="46"/>
    </row>
    <row r="818" spans="1:7" ht="12.75">
      <c r="A818" s="1" t="s">
        <v>663</v>
      </c>
      <c r="B818" s="143">
        <v>82500</v>
      </c>
      <c r="C818" s="143">
        <v>19321</v>
      </c>
      <c r="D818" s="46"/>
      <c r="E818" s="46"/>
      <c r="F818" s="46"/>
      <c r="G818" s="46"/>
    </row>
    <row r="819" spans="1:7" ht="12.75">
      <c r="A819" s="1" t="s">
        <v>657</v>
      </c>
      <c r="B819" s="143">
        <v>12470</v>
      </c>
      <c r="C819" s="143">
        <v>15035</v>
      </c>
      <c r="D819" s="46"/>
      <c r="E819" s="46"/>
      <c r="F819" s="46"/>
      <c r="G819" s="46"/>
    </row>
    <row r="820" spans="1:7" ht="12.75">
      <c r="A820" s="1" t="s">
        <v>700</v>
      </c>
      <c r="B820" s="143">
        <v>0</v>
      </c>
      <c r="C820" s="143">
        <v>0</v>
      </c>
      <c r="D820" s="46"/>
      <c r="E820" s="46"/>
      <c r="F820" s="46"/>
      <c r="G820" s="46"/>
    </row>
    <row r="821" spans="1:7" ht="12.75">
      <c r="A821" s="1" t="s">
        <v>665</v>
      </c>
      <c r="B821" s="143">
        <v>52</v>
      </c>
      <c r="C821" s="143">
        <v>6637</v>
      </c>
      <c r="D821" s="46"/>
      <c r="E821" s="46"/>
      <c r="F821" s="46"/>
      <c r="G821" s="46"/>
    </row>
    <row r="822" spans="1:7" ht="12.75">
      <c r="A822" s="1" t="s">
        <v>224</v>
      </c>
      <c r="B822" s="143">
        <v>16112</v>
      </c>
      <c r="C822" s="143">
        <v>10109</v>
      </c>
      <c r="D822" s="46"/>
      <c r="E822" s="46"/>
      <c r="F822" s="46"/>
      <c r="G822" s="46"/>
    </row>
    <row r="823" spans="1:7" ht="12.75">
      <c r="A823" s="16" t="s">
        <v>113</v>
      </c>
      <c r="B823" s="144">
        <f>B816-B817-B818-B819-B820-B821-B822</f>
        <v>-11134</v>
      </c>
      <c r="C823" s="144">
        <f>C816-C817-C818-C819-C820-C821-C822</f>
        <v>11640</v>
      </c>
      <c r="D823" s="46"/>
      <c r="E823" s="46"/>
      <c r="F823" s="46"/>
      <c r="G823" s="46"/>
    </row>
    <row r="824" spans="1:7" ht="12.75">
      <c r="A824" s="1" t="s">
        <v>127</v>
      </c>
      <c r="B824" s="143">
        <v>0</v>
      </c>
      <c r="C824" s="143">
        <v>0</v>
      </c>
      <c r="D824" s="46"/>
      <c r="E824" s="46"/>
      <c r="F824" s="46"/>
      <c r="G824" s="46"/>
    </row>
    <row r="825" spans="1:7" ht="12.75">
      <c r="A825" s="1" t="s">
        <v>667</v>
      </c>
      <c r="B825" s="143">
        <v>0</v>
      </c>
      <c r="C825" s="143">
        <v>9790</v>
      </c>
      <c r="D825" s="46"/>
      <c r="E825" s="46"/>
      <c r="F825" s="46"/>
      <c r="G825" s="46"/>
    </row>
    <row r="826" spans="1:5" ht="12.75">
      <c r="A826" s="1" t="s">
        <v>668</v>
      </c>
      <c r="B826" s="143">
        <v>2650</v>
      </c>
      <c r="C826" s="143">
        <v>700</v>
      </c>
      <c r="D826" s="46"/>
      <c r="E826" s="46"/>
    </row>
    <row r="827" spans="1:5" s="54" customFormat="1" ht="18">
      <c r="A827" s="1" t="s">
        <v>669</v>
      </c>
      <c r="B827" s="143">
        <v>851</v>
      </c>
      <c r="C827" s="143">
        <v>980</v>
      </c>
      <c r="D827" s="46"/>
      <c r="E827" s="46"/>
    </row>
    <row r="828" spans="1:5" ht="12.75">
      <c r="A828" s="16" t="s">
        <v>129</v>
      </c>
      <c r="B828" s="144">
        <f>B823+B824-B825+B826-B827</f>
        <v>-9335</v>
      </c>
      <c r="C828" s="144">
        <f>C823+C824-C825+C826-C827</f>
        <v>1570</v>
      </c>
      <c r="D828" s="46"/>
      <c r="E828" s="46"/>
    </row>
    <row r="829" spans="1:5" ht="12.75">
      <c r="A829" s="4"/>
      <c r="B829" s="146"/>
      <c r="C829" s="146"/>
      <c r="D829" s="46"/>
      <c r="E829" s="46"/>
    </row>
    <row r="830" spans="1:5" ht="12.75">
      <c r="A830" s="4"/>
      <c r="B830" s="146"/>
      <c r="C830" s="146"/>
      <c r="D830" s="46"/>
      <c r="E830" s="46"/>
    </row>
    <row r="831" spans="1:5" ht="12.75">
      <c r="A831" s="4" t="s">
        <v>521</v>
      </c>
      <c r="B831" s="22"/>
      <c r="C831" s="22"/>
      <c r="D831" s="22"/>
      <c r="E831" s="46"/>
    </row>
    <row r="832" spans="1:5" ht="38.25">
      <c r="A832" s="201" t="s">
        <v>423</v>
      </c>
      <c r="B832" s="203" t="s">
        <v>506</v>
      </c>
      <c r="C832" s="204"/>
      <c r="D832" s="203" t="s">
        <v>505</v>
      </c>
      <c r="E832" s="204"/>
    </row>
    <row r="833" spans="1:5" ht="25.5">
      <c r="A833" s="43"/>
      <c r="B833" s="202" t="s">
        <v>522</v>
      </c>
      <c r="C833" s="202" t="s">
        <v>523</v>
      </c>
      <c r="D833" s="202" t="s">
        <v>522</v>
      </c>
      <c r="E833" s="202" t="s">
        <v>523</v>
      </c>
    </row>
    <row r="834" spans="1:5" ht="12.75">
      <c r="A834" s="164">
        <v>1998</v>
      </c>
      <c r="B834" s="196">
        <v>158659</v>
      </c>
      <c r="C834" s="38">
        <v>222743</v>
      </c>
      <c r="D834" s="198">
        <v>25</v>
      </c>
      <c r="E834" s="198">
        <v>2</v>
      </c>
    </row>
    <row r="835" spans="1:5" ht="12.75">
      <c r="A835" s="164">
        <v>1999</v>
      </c>
      <c r="B835" s="196">
        <v>176070</v>
      </c>
      <c r="C835" s="38">
        <v>248467</v>
      </c>
      <c r="D835" s="198">
        <v>24</v>
      </c>
      <c r="E835" s="198">
        <v>2</v>
      </c>
    </row>
    <row r="836" spans="1:5" ht="12.75">
      <c r="A836" s="164">
        <v>2000</v>
      </c>
      <c r="B836" s="196">
        <v>196321</v>
      </c>
      <c r="C836" s="38">
        <v>267836</v>
      </c>
      <c r="D836" s="198">
        <v>25</v>
      </c>
      <c r="E836" s="198">
        <v>2.6</v>
      </c>
    </row>
    <row r="837" spans="1:5" ht="12.75">
      <c r="A837" s="4"/>
      <c r="B837" s="146"/>
      <c r="C837" s="146"/>
      <c r="D837" s="46"/>
      <c r="E837" s="46"/>
    </row>
    <row r="838" spans="1:5" ht="12.75">
      <c r="A838" s="4"/>
      <c r="B838" s="146"/>
      <c r="C838" s="146"/>
      <c r="D838" s="46"/>
      <c r="E838" s="46"/>
    </row>
    <row r="839" spans="1:4" s="54" customFormat="1" ht="18">
      <c r="A839" s="95" t="s">
        <v>47</v>
      </c>
      <c r="B839" s="97"/>
      <c r="C839" s="97"/>
      <c r="D839" s="95"/>
    </row>
    <row r="840" spans="1:5" ht="12.75">
      <c r="A840" s="4"/>
      <c r="B840" s="146"/>
      <c r="C840" s="146"/>
      <c r="D840" s="146"/>
      <c r="E840" s="146"/>
    </row>
    <row r="841" spans="1:5" ht="12.75">
      <c r="A841" s="4"/>
      <c r="B841" s="146"/>
      <c r="C841" s="146"/>
      <c r="D841" s="146"/>
      <c r="E841" s="146"/>
    </row>
    <row r="842" spans="1:8" ht="12.75">
      <c r="A842" s="13" t="s">
        <v>225</v>
      </c>
      <c r="B842" s="13"/>
      <c r="C842" s="13"/>
      <c r="D842" s="13"/>
      <c r="E842" s="13"/>
      <c r="F842" s="13"/>
      <c r="G842" s="13"/>
      <c r="H842" s="13"/>
    </row>
    <row r="843" spans="1:8" ht="12.75">
      <c r="A843" s="13" t="s">
        <v>226</v>
      </c>
      <c r="B843" s="13"/>
      <c r="C843" s="13"/>
      <c r="D843" s="13"/>
      <c r="E843" s="13"/>
      <c r="F843" s="13"/>
      <c r="G843" s="13"/>
      <c r="H843" s="13"/>
    </row>
    <row r="844" spans="1:8" ht="12.75">
      <c r="A844" s="13" t="s">
        <v>227</v>
      </c>
      <c r="B844" s="13"/>
      <c r="C844" s="13"/>
      <c r="D844" s="13"/>
      <c r="E844" s="13"/>
      <c r="F844" s="13"/>
      <c r="G844" s="13"/>
      <c r="H844" s="13"/>
    </row>
    <row r="845" spans="1:8" ht="12.75">
      <c r="A845" s="13" t="s">
        <v>228</v>
      </c>
      <c r="B845" s="13"/>
      <c r="C845" s="13"/>
      <c r="D845" s="13"/>
      <c r="E845" s="13"/>
      <c r="F845" s="13"/>
      <c r="G845" s="13"/>
      <c r="H845" s="13"/>
    </row>
    <row r="846" spans="1:8" ht="12.75">
      <c r="A846" s="13" t="s">
        <v>229</v>
      </c>
      <c r="B846" s="13"/>
      <c r="C846" s="13"/>
      <c r="D846" s="13"/>
      <c r="E846" s="13"/>
      <c r="F846" s="13"/>
      <c r="G846" s="13"/>
      <c r="H846" s="13"/>
    </row>
    <row r="847" spans="1:8" ht="12.75">
      <c r="A847" s="13" t="s">
        <v>434</v>
      </c>
      <c r="B847" s="13"/>
      <c r="C847" s="13"/>
      <c r="D847" s="13"/>
      <c r="E847" s="13"/>
      <c r="F847" s="13"/>
      <c r="G847" s="13"/>
      <c r="H847" s="13"/>
    </row>
    <row r="848" spans="1:8" ht="12.75">
      <c r="A848" s="13" t="s">
        <v>435</v>
      </c>
      <c r="B848" s="13"/>
      <c r="C848" s="13"/>
      <c r="D848" s="13"/>
      <c r="E848" s="13"/>
      <c r="F848" s="13"/>
      <c r="G848" s="13"/>
      <c r="H848" s="13"/>
    </row>
    <row r="851" s="21" customFormat="1" ht="12.75">
      <c r="A851" s="21" t="s">
        <v>205</v>
      </c>
    </row>
    <row r="852" spans="1:7" s="44" customFormat="1" ht="51">
      <c r="A852" s="49">
        <v>1998</v>
      </c>
      <c r="B852" s="49" t="s">
        <v>215</v>
      </c>
      <c r="C852" s="128" t="s">
        <v>216</v>
      </c>
      <c r="D852" s="128" t="s">
        <v>217</v>
      </c>
      <c r="E852" s="128" t="s">
        <v>218</v>
      </c>
      <c r="F852" s="128" t="s">
        <v>219</v>
      </c>
      <c r="G852" s="128" t="s">
        <v>220</v>
      </c>
    </row>
    <row r="853" spans="1:7" ht="12.75">
      <c r="A853" s="1" t="s">
        <v>221</v>
      </c>
      <c r="B853" s="142">
        <v>32145</v>
      </c>
      <c r="C853" s="142">
        <v>41341</v>
      </c>
      <c r="D853" s="142">
        <v>49039</v>
      </c>
      <c r="E853" s="142">
        <v>21413</v>
      </c>
      <c r="F853" s="142">
        <v>43030</v>
      </c>
      <c r="G853" s="142">
        <v>24055</v>
      </c>
    </row>
    <row r="854" spans="1:7" ht="12.75">
      <c r="A854" s="1" t="s">
        <v>661</v>
      </c>
      <c r="B854" s="142">
        <v>2549</v>
      </c>
      <c r="C854" s="142">
        <v>2473</v>
      </c>
      <c r="D854" s="142">
        <v>2978</v>
      </c>
      <c r="E854" s="142">
        <v>1134</v>
      </c>
      <c r="F854" s="142">
        <v>3688</v>
      </c>
      <c r="G854" s="142">
        <v>1679</v>
      </c>
    </row>
    <row r="855" spans="1:7" ht="12.75">
      <c r="A855" s="1" t="s">
        <v>662</v>
      </c>
      <c r="B855" s="142">
        <v>10921</v>
      </c>
      <c r="C855" s="142">
        <v>14126</v>
      </c>
      <c r="D855" s="142">
        <v>15246</v>
      </c>
      <c r="E855" s="142">
        <v>6678</v>
      </c>
      <c r="F855" s="142">
        <v>12159</v>
      </c>
      <c r="G855" s="142">
        <v>4508</v>
      </c>
    </row>
    <row r="856" spans="1:7" ht="12.75">
      <c r="A856" s="1" t="s">
        <v>663</v>
      </c>
      <c r="B856" s="142">
        <v>16940</v>
      </c>
      <c r="C856" s="142">
        <v>19952</v>
      </c>
      <c r="D856" s="142">
        <v>28054</v>
      </c>
      <c r="E856" s="142">
        <v>13309</v>
      </c>
      <c r="F856" s="142">
        <v>22467</v>
      </c>
      <c r="G856" s="142">
        <v>19021</v>
      </c>
    </row>
    <row r="857" spans="1:7" ht="12.75">
      <c r="A857" s="1" t="s">
        <v>657</v>
      </c>
      <c r="B857" s="142">
        <v>2159</v>
      </c>
      <c r="C857" s="142">
        <v>2763</v>
      </c>
      <c r="D857" s="142">
        <v>1562</v>
      </c>
      <c r="E857" s="142">
        <v>2031</v>
      </c>
      <c r="F857" s="142">
        <v>2847</v>
      </c>
      <c r="G857" s="142">
        <v>1313</v>
      </c>
    </row>
    <row r="858" spans="1:7" ht="12.75">
      <c r="A858" s="1" t="s">
        <v>700</v>
      </c>
      <c r="B858" s="142">
        <v>0</v>
      </c>
      <c r="C858" s="142">
        <v>0</v>
      </c>
      <c r="D858" s="142">
        <v>0</v>
      </c>
      <c r="E858" s="142">
        <v>0</v>
      </c>
      <c r="F858" s="142">
        <v>2082</v>
      </c>
      <c r="G858" s="142">
        <v>95</v>
      </c>
    </row>
    <row r="859" spans="1:7" ht="12.75">
      <c r="A859" s="1" t="s">
        <v>701</v>
      </c>
      <c r="B859" s="142">
        <v>201</v>
      </c>
      <c r="C859" s="142">
        <v>202</v>
      </c>
      <c r="D859" s="142">
        <v>0</v>
      </c>
      <c r="E859" s="142">
        <v>0</v>
      </c>
      <c r="F859" s="142">
        <v>600</v>
      </c>
      <c r="G859" s="142">
        <v>0</v>
      </c>
    </row>
    <row r="860" spans="1:7" ht="12.75">
      <c r="A860" s="1" t="s">
        <v>665</v>
      </c>
      <c r="B860" s="142">
        <v>0</v>
      </c>
      <c r="C860" s="142">
        <v>0</v>
      </c>
      <c r="D860" s="142">
        <v>1873</v>
      </c>
      <c r="E860" s="142">
        <v>43</v>
      </c>
      <c r="F860" s="142">
        <v>425</v>
      </c>
      <c r="G860" s="142">
        <v>0</v>
      </c>
    </row>
    <row r="861" spans="1:7" s="21" customFormat="1" ht="12.75">
      <c r="A861" s="16" t="s">
        <v>113</v>
      </c>
      <c r="B861" s="58">
        <f aca="true" t="shared" si="8" ref="B861:G861">B853-B854-B855-B856-B857-B858-B859-B860</f>
        <v>-625</v>
      </c>
      <c r="C861" s="58">
        <f t="shared" si="8"/>
        <v>1825</v>
      </c>
      <c r="D861" s="58">
        <f t="shared" si="8"/>
        <v>-674</v>
      </c>
      <c r="E861" s="58">
        <f t="shared" si="8"/>
        <v>-1782</v>
      </c>
      <c r="F861" s="58">
        <f t="shared" si="8"/>
        <v>-1238</v>
      </c>
      <c r="G861" s="58">
        <f t="shared" si="8"/>
        <v>-2561</v>
      </c>
    </row>
    <row r="862" spans="1:7" ht="12.75">
      <c r="A862" s="1" t="s">
        <v>127</v>
      </c>
      <c r="B862" s="142">
        <v>131</v>
      </c>
      <c r="C862" s="142">
        <v>101</v>
      </c>
      <c r="D862" s="142">
        <v>228</v>
      </c>
      <c r="E862" s="142">
        <v>29</v>
      </c>
      <c r="F862" s="142">
        <v>97</v>
      </c>
      <c r="G862" s="142">
        <v>1789</v>
      </c>
    </row>
    <row r="863" spans="1:7" ht="12.75">
      <c r="A863" s="1" t="s">
        <v>222</v>
      </c>
      <c r="B863" s="142">
        <v>0</v>
      </c>
      <c r="C863" s="142">
        <v>0</v>
      </c>
      <c r="D863" s="142">
        <v>144</v>
      </c>
      <c r="E863" s="142">
        <v>155</v>
      </c>
      <c r="F863" s="142">
        <v>55</v>
      </c>
      <c r="G863" s="142">
        <v>581</v>
      </c>
    </row>
    <row r="864" spans="1:7" ht="12.75">
      <c r="A864" s="1" t="s">
        <v>667</v>
      </c>
      <c r="B864" s="142">
        <v>525</v>
      </c>
      <c r="C864" s="142">
        <v>744</v>
      </c>
      <c r="D864" s="142">
        <v>528</v>
      </c>
      <c r="E864" s="142">
        <v>387</v>
      </c>
      <c r="F864" s="142">
        <v>1266</v>
      </c>
      <c r="G864" s="142">
        <v>13</v>
      </c>
    </row>
    <row r="865" spans="1:7" ht="12.75">
      <c r="A865" s="1" t="s">
        <v>668</v>
      </c>
      <c r="B865" s="142">
        <v>2031</v>
      </c>
      <c r="C865" s="142">
        <v>86</v>
      </c>
      <c r="D865" s="142">
        <v>3536</v>
      </c>
      <c r="E865" s="142">
        <v>2913</v>
      </c>
      <c r="F865" s="142">
        <v>4150</v>
      </c>
      <c r="G865" s="142">
        <v>2327</v>
      </c>
    </row>
    <row r="866" spans="1:7" ht="12.75">
      <c r="A866" s="1" t="s">
        <v>669</v>
      </c>
      <c r="B866" s="142">
        <v>1012</v>
      </c>
      <c r="C866" s="142">
        <v>1268</v>
      </c>
      <c r="D866" s="142">
        <v>1064</v>
      </c>
      <c r="E866" s="142">
        <v>599</v>
      </c>
      <c r="F866" s="142">
        <v>1066</v>
      </c>
      <c r="G866" s="142">
        <v>600</v>
      </c>
    </row>
    <row r="867" spans="1:7" s="21" customFormat="1" ht="12.75">
      <c r="A867" s="16" t="s">
        <v>129</v>
      </c>
      <c r="B867" s="58">
        <f aca="true" t="shared" si="9" ref="B867:G867">B861+B862-B863-B864+B865-B866</f>
        <v>0</v>
      </c>
      <c r="C867" s="58">
        <f t="shared" si="9"/>
        <v>0</v>
      </c>
      <c r="D867" s="58">
        <f t="shared" si="9"/>
        <v>1354</v>
      </c>
      <c r="E867" s="58">
        <f t="shared" si="9"/>
        <v>19</v>
      </c>
      <c r="F867" s="58">
        <f t="shared" si="9"/>
        <v>622</v>
      </c>
      <c r="G867" s="58">
        <f t="shared" si="9"/>
        <v>361</v>
      </c>
    </row>
    <row r="868" spans="1:7" s="21" customFormat="1" ht="12.75">
      <c r="A868" s="16" t="s">
        <v>502</v>
      </c>
      <c r="B868" s="58">
        <v>7</v>
      </c>
      <c r="C868" s="58">
        <v>8</v>
      </c>
      <c r="D868" s="58">
        <v>10</v>
      </c>
      <c r="E868" s="58">
        <v>5.7</v>
      </c>
      <c r="F868" s="58">
        <v>11</v>
      </c>
      <c r="G868" s="58">
        <v>6</v>
      </c>
    </row>
    <row r="869" spans="1:7" s="21" customFormat="1" ht="25.5">
      <c r="A869" s="106" t="s">
        <v>524</v>
      </c>
      <c r="B869" s="58">
        <v>1</v>
      </c>
      <c r="C869" s="58">
        <v>1</v>
      </c>
      <c r="D869" s="58">
        <v>3</v>
      </c>
      <c r="E869" s="58">
        <v>1</v>
      </c>
      <c r="F869" s="58">
        <v>1</v>
      </c>
      <c r="G869" s="58">
        <v>2</v>
      </c>
    </row>
    <row r="870" spans="1:7" s="21" customFormat="1" ht="12.75">
      <c r="A870" s="16" t="s">
        <v>510</v>
      </c>
      <c r="B870" s="58">
        <v>195</v>
      </c>
      <c r="C870" s="58">
        <v>199</v>
      </c>
      <c r="D870" s="58">
        <v>198</v>
      </c>
      <c r="E870" s="58">
        <v>154</v>
      </c>
      <c r="F870" s="58">
        <v>131</v>
      </c>
      <c r="G870" s="58">
        <v>235</v>
      </c>
    </row>
    <row r="871" spans="1:7" s="21" customFormat="1" ht="12.75">
      <c r="A871" s="4"/>
      <c r="B871" s="84"/>
      <c r="C871" s="84"/>
      <c r="D871" s="84"/>
      <c r="E871" s="84"/>
      <c r="F871" s="84"/>
      <c r="G871" s="84"/>
    </row>
    <row r="872" spans="1:7" s="21" customFormat="1" ht="12.75">
      <c r="A872" s="4"/>
      <c r="B872" s="84"/>
      <c r="C872" s="84"/>
      <c r="D872" s="84"/>
      <c r="E872" s="84"/>
      <c r="F872" s="84"/>
      <c r="G872" s="84"/>
    </row>
    <row r="873" spans="1:7" s="21" customFormat="1" ht="12.75">
      <c r="A873" s="4"/>
      <c r="B873" s="84"/>
      <c r="C873" s="84"/>
      <c r="D873" s="84"/>
      <c r="E873" s="84"/>
      <c r="F873" s="84"/>
      <c r="G873" s="84"/>
    </row>
    <row r="874" spans="1:7" ht="51">
      <c r="A874" s="49">
        <v>1999</v>
      </c>
      <c r="B874" s="49" t="s">
        <v>215</v>
      </c>
      <c r="C874" s="128" t="s">
        <v>216</v>
      </c>
      <c r="D874" s="128" t="s">
        <v>217</v>
      </c>
      <c r="E874" s="128" t="s">
        <v>218</v>
      </c>
      <c r="F874" s="128" t="s">
        <v>219</v>
      </c>
      <c r="G874" s="128" t="s">
        <v>220</v>
      </c>
    </row>
    <row r="875" spans="1:7" ht="12.75">
      <c r="A875" s="1" t="s">
        <v>221</v>
      </c>
      <c r="B875" s="142">
        <v>32720</v>
      </c>
      <c r="C875" s="142">
        <v>35295</v>
      </c>
      <c r="D875" s="142">
        <v>49069</v>
      </c>
      <c r="E875" s="142">
        <v>16045</v>
      </c>
      <c r="F875" s="142">
        <v>42700</v>
      </c>
      <c r="G875" s="142">
        <v>25197</v>
      </c>
    </row>
    <row r="876" spans="1:7" ht="12.75">
      <c r="A876" s="1" t="s">
        <v>199</v>
      </c>
      <c r="B876" s="142">
        <v>13905</v>
      </c>
      <c r="C876" s="142">
        <v>13409</v>
      </c>
      <c r="D876" s="142">
        <v>17533</v>
      </c>
      <c r="E876" s="142">
        <v>5735</v>
      </c>
      <c r="F876" s="142">
        <v>15331</v>
      </c>
      <c r="G876" s="142">
        <v>5834</v>
      </c>
    </row>
    <row r="877" spans="1:7" ht="12.75">
      <c r="A877" s="1" t="s">
        <v>663</v>
      </c>
      <c r="B877" s="142">
        <v>17593</v>
      </c>
      <c r="C877" s="142">
        <v>22930</v>
      </c>
      <c r="D877" s="142">
        <v>31825</v>
      </c>
      <c r="E877" s="142">
        <v>12725</v>
      </c>
      <c r="F877" s="142">
        <v>24365</v>
      </c>
      <c r="G877" s="142">
        <v>19465</v>
      </c>
    </row>
    <row r="878" spans="1:7" ht="12.75">
      <c r="A878" s="1" t="s">
        <v>657</v>
      </c>
      <c r="B878" s="142">
        <v>2326</v>
      </c>
      <c r="C878" s="142">
        <v>3223</v>
      </c>
      <c r="D878" s="142">
        <v>2078</v>
      </c>
      <c r="E878" s="142">
        <v>966</v>
      </c>
      <c r="F878" s="142">
        <v>2109</v>
      </c>
      <c r="G878" s="142">
        <v>956</v>
      </c>
    </row>
    <row r="879" spans="1:7" ht="12.75">
      <c r="A879" s="1" t="s">
        <v>700</v>
      </c>
      <c r="B879" s="142">
        <v>0</v>
      </c>
      <c r="C879" s="142">
        <v>0</v>
      </c>
      <c r="D879" s="142">
        <v>974</v>
      </c>
      <c r="E879" s="142">
        <v>0</v>
      </c>
      <c r="F879" s="142">
        <v>0</v>
      </c>
      <c r="G879" s="142">
        <v>0</v>
      </c>
    </row>
    <row r="880" spans="1:7" ht="12.75">
      <c r="A880" s="1" t="s">
        <v>701</v>
      </c>
      <c r="B880" s="142">
        <v>0</v>
      </c>
      <c r="C880" s="142">
        <v>0</v>
      </c>
      <c r="D880" s="142">
        <v>0</v>
      </c>
      <c r="E880" s="142">
        <v>0</v>
      </c>
      <c r="F880" s="142">
        <v>0</v>
      </c>
      <c r="G880" s="142">
        <v>0</v>
      </c>
    </row>
    <row r="881" spans="1:7" ht="12.75">
      <c r="A881" s="1" t="s">
        <v>665</v>
      </c>
      <c r="B881" s="142">
        <v>0</v>
      </c>
      <c r="C881" s="142">
        <v>0</v>
      </c>
      <c r="D881" s="142">
        <v>0</v>
      </c>
      <c r="E881" s="142">
        <v>9</v>
      </c>
      <c r="F881" s="142">
        <v>372</v>
      </c>
      <c r="G881" s="142">
        <v>0</v>
      </c>
    </row>
    <row r="882" spans="1:7" ht="12.75">
      <c r="A882" s="16" t="s">
        <v>113</v>
      </c>
      <c r="B882" s="58">
        <f aca="true" t="shared" si="10" ref="B882:G882">B875-B876-B877-B878-B879-B880-B881</f>
        <v>-1104</v>
      </c>
      <c r="C882" s="58">
        <f t="shared" si="10"/>
        <v>-4267</v>
      </c>
      <c r="D882" s="58">
        <f t="shared" si="10"/>
        <v>-3341</v>
      </c>
      <c r="E882" s="58">
        <f t="shared" si="10"/>
        <v>-3390</v>
      </c>
      <c r="F882" s="58">
        <f t="shared" si="10"/>
        <v>523</v>
      </c>
      <c r="G882" s="58">
        <f t="shared" si="10"/>
        <v>-1058</v>
      </c>
    </row>
    <row r="883" spans="1:7" ht="12.75">
      <c r="A883" s="1" t="s">
        <v>127</v>
      </c>
      <c r="B883" s="142">
        <v>165</v>
      </c>
      <c r="C883" s="142">
        <v>199</v>
      </c>
      <c r="D883" s="142">
        <v>240</v>
      </c>
      <c r="E883" s="142">
        <v>96</v>
      </c>
      <c r="F883" s="142">
        <v>44</v>
      </c>
      <c r="G883" s="142">
        <v>763</v>
      </c>
    </row>
    <row r="884" spans="1:7" ht="12.75">
      <c r="A884" s="1" t="s">
        <v>222</v>
      </c>
      <c r="B884" s="142">
        <v>0</v>
      </c>
      <c r="C884" s="142">
        <v>0</v>
      </c>
      <c r="D884" s="142">
        <v>0</v>
      </c>
      <c r="E884" s="142">
        <v>687</v>
      </c>
      <c r="F884" s="142">
        <v>0</v>
      </c>
      <c r="G884" s="142">
        <v>0</v>
      </c>
    </row>
    <row r="885" spans="1:7" ht="12.75">
      <c r="A885" s="1" t="s">
        <v>667</v>
      </c>
      <c r="B885" s="142">
        <v>345</v>
      </c>
      <c r="C885" s="142">
        <v>874</v>
      </c>
      <c r="D885" s="142">
        <v>311</v>
      </c>
      <c r="E885" s="142">
        <v>359</v>
      </c>
      <c r="F885" s="142">
        <v>1175</v>
      </c>
      <c r="G885" s="142">
        <v>82</v>
      </c>
    </row>
    <row r="886" spans="1:7" ht="12.75">
      <c r="A886" s="1" t="s">
        <v>668</v>
      </c>
      <c r="B886" s="142">
        <v>2598</v>
      </c>
      <c r="C886" s="142">
        <v>2713</v>
      </c>
      <c r="D886" s="142">
        <v>3955</v>
      </c>
      <c r="E886" s="142">
        <v>2779</v>
      </c>
      <c r="F886" s="142">
        <v>630</v>
      </c>
      <c r="G886" s="142">
        <v>0</v>
      </c>
    </row>
    <row r="887" spans="1:7" ht="12.75">
      <c r="A887" s="1" t="s">
        <v>669</v>
      </c>
      <c r="B887" s="142">
        <v>1659</v>
      </c>
      <c r="C887" s="142">
        <v>31</v>
      </c>
      <c r="D887" s="142">
        <v>493</v>
      </c>
      <c r="E887" s="142">
        <v>0</v>
      </c>
      <c r="F887" s="142">
        <v>1460</v>
      </c>
      <c r="G887" s="142">
        <v>13</v>
      </c>
    </row>
    <row r="888" spans="1:7" ht="12.75">
      <c r="A888" s="16" t="s">
        <v>129</v>
      </c>
      <c r="B888" s="58">
        <f aca="true" t="shared" si="11" ref="B888:G888">B882+B883-B884-B885+B886-B887</f>
        <v>-345</v>
      </c>
      <c r="C888" s="58">
        <f t="shared" si="11"/>
        <v>-2260</v>
      </c>
      <c r="D888" s="58">
        <f t="shared" si="11"/>
        <v>50</v>
      </c>
      <c r="E888" s="58">
        <f t="shared" si="11"/>
        <v>-1561</v>
      </c>
      <c r="F888" s="58">
        <f t="shared" si="11"/>
        <v>-1438</v>
      </c>
      <c r="G888" s="58">
        <f t="shared" si="11"/>
        <v>-390</v>
      </c>
    </row>
    <row r="889" spans="1:7" s="21" customFormat="1" ht="12.75">
      <c r="A889" s="16" t="s">
        <v>502</v>
      </c>
      <c r="B889" s="58">
        <v>7</v>
      </c>
      <c r="C889" s="58">
        <v>9</v>
      </c>
      <c r="D889" s="58">
        <v>10</v>
      </c>
      <c r="E889" s="58">
        <v>5.5</v>
      </c>
      <c r="F889" s="58">
        <v>11</v>
      </c>
      <c r="G889" s="58">
        <v>6.2</v>
      </c>
    </row>
    <row r="890" spans="1:7" s="21" customFormat="1" ht="25.5">
      <c r="A890" s="106" t="s">
        <v>524</v>
      </c>
      <c r="B890" s="58">
        <v>1</v>
      </c>
      <c r="C890" s="58">
        <v>1</v>
      </c>
      <c r="D890" s="58">
        <v>3</v>
      </c>
      <c r="E890" s="58">
        <v>1</v>
      </c>
      <c r="F890" s="58">
        <v>1</v>
      </c>
      <c r="G890" s="58">
        <v>2</v>
      </c>
    </row>
    <row r="891" spans="1:7" s="21" customFormat="1" ht="12.75">
      <c r="A891" s="16" t="s">
        <v>510</v>
      </c>
      <c r="B891" s="58">
        <v>200</v>
      </c>
      <c r="C891" s="58">
        <v>204</v>
      </c>
      <c r="D891" s="58">
        <v>219</v>
      </c>
      <c r="E891" s="58">
        <v>152</v>
      </c>
      <c r="F891" s="58">
        <v>146</v>
      </c>
      <c r="G891" s="58">
        <v>237</v>
      </c>
    </row>
    <row r="892" spans="1:7" ht="12.75">
      <c r="A892" s="4"/>
      <c r="B892" s="84"/>
      <c r="C892" s="84"/>
      <c r="D892" s="84"/>
      <c r="E892" s="84"/>
      <c r="F892" s="84"/>
      <c r="G892" s="84"/>
    </row>
    <row r="893" spans="1:7" ht="12.75">
      <c r="A893" s="4"/>
      <c r="B893" s="84"/>
      <c r="C893" s="84"/>
      <c r="D893" s="84"/>
      <c r="E893" s="84"/>
      <c r="F893" s="84"/>
      <c r="G893" s="84"/>
    </row>
    <row r="895" spans="1:7" ht="51">
      <c r="A895" s="128" t="s">
        <v>223</v>
      </c>
      <c r="B895" s="49" t="s">
        <v>215</v>
      </c>
      <c r="C895" s="128" t="s">
        <v>216</v>
      </c>
      <c r="D895" s="128" t="s">
        <v>217</v>
      </c>
      <c r="E895" s="128" t="s">
        <v>218</v>
      </c>
      <c r="F895" s="128" t="s">
        <v>219</v>
      </c>
      <c r="G895" s="128" t="s">
        <v>220</v>
      </c>
    </row>
    <row r="896" spans="1:7" ht="12.75">
      <c r="A896" s="1" t="s">
        <v>221</v>
      </c>
      <c r="B896" s="142">
        <v>28157</v>
      </c>
      <c r="C896" s="142">
        <v>32475</v>
      </c>
      <c r="D896" s="142">
        <v>23627</v>
      </c>
      <c r="E896" s="142">
        <v>17278</v>
      </c>
      <c r="F896" s="142">
        <v>30480</v>
      </c>
      <c r="G896" s="142">
        <v>16674</v>
      </c>
    </row>
    <row r="897" spans="1:7" ht="12.75">
      <c r="A897" s="1" t="s">
        <v>199</v>
      </c>
      <c r="B897" s="142">
        <v>10417</v>
      </c>
      <c r="C897" s="142">
        <v>8660</v>
      </c>
      <c r="D897" s="142">
        <v>8294</v>
      </c>
      <c r="E897" s="142">
        <v>4091</v>
      </c>
      <c r="F897" s="142">
        <v>10000</v>
      </c>
      <c r="G897" s="142">
        <v>2540</v>
      </c>
    </row>
    <row r="898" spans="1:7" ht="12.75">
      <c r="A898" s="1" t="s">
        <v>663</v>
      </c>
      <c r="B898" s="142">
        <v>14540</v>
      </c>
      <c r="C898" s="142">
        <v>19818</v>
      </c>
      <c r="D898" s="142">
        <v>14020</v>
      </c>
      <c r="E898" s="142">
        <v>12408</v>
      </c>
      <c r="F898" s="142">
        <v>16500</v>
      </c>
      <c r="G898" s="142">
        <v>13195</v>
      </c>
    </row>
    <row r="899" spans="1:7" ht="12.75">
      <c r="A899" s="1" t="s">
        <v>657</v>
      </c>
      <c r="B899" s="142">
        <v>1950</v>
      </c>
      <c r="C899" s="142">
        <v>2245</v>
      </c>
      <c r="D899" s="142">
        <v>694</v>
      </c>
      <c r="E899" s="142">
        <v>660</v>
      </c>
      <c r="F899" s="142">
        <v>1500</v>
      </c>
      <c r="G899" s="142">
        <v>522</v>
      </c>
    </row>
    <row r="900" spans="1:7" ht="12.75">
      <c r="A900" s="1" t="s">
        <v>700</v>
      </c>
      <c r="B900" s="142">
        <v>0</v>
      </c>
      <c r="C900" s="142">
        <v>0</v>
      </c>
      <c r="D900" s="142">
        <v>0</v>
      </c>
      <c r="E900" s="142">
        <v>0</v>
      </c>
      <c r="F900" s="142">
        <v>0</v>
      </c>
      <c r="G900" s="142">
        <v>0</v>
      </c>
    </row>
    <row r="901" spans="1:7" ht="12.75">
      <c r="A901" s="1" t="s">
        <v>701</v>
      </c>
      <c r="B901" s="142">
        <v>0</v>
      </c>
      <c r="C901" s="142">
        <v>0</v>
      </c>
      <c r="D901" s="142">
        <v>0</v>
      </c>
      <c r="E901" s="142">
        <v>0</v>
      </c>
      <c r="F901" s="142">
        <v>0</v>
      </c>
      <c r="G901" s="142">
        <v>0</v>
      </c>
    </row>
    <row r="902" spans="1:7" ht="12.75">
      <c r="A902" s="1" t="s">
        <v>665</v>
      </c>
      <c r="B902" s="142">
        <v>178</v>
      </c>
      <c r="C902" s="142">
        <v>0</v>
      </c>
      <c r="D902" s="142">
        <v>249</v>
      </c>
      <c r="E902" s="142">
        <v>0</v>
      </c>
      <c r="F902" s="142">
        <v>250</v>
      </c>
      <c r="G902" s="142">
        <v>356</v>
      </c>
    </row>
    <row r="903" spans="1:7" ht="12.75">
      <c r="A903" s="16" t="s">
        <v>113</v>
      </c>
      <c r="B903" s="58">
        <f aca="true" t="shared" si="12" ref="B903:G903">B896-B897-B898-B899-B900-B901-B902</f>
        <v>1072</v>
      </c>
      <c r="C903" s="58">
        <f t="shared" si="12"/>
        <v>1752</v>
      </c>
      <c r="D903" s="58">
        <f t="shared" si="12"/>
        <v>370</v>
      </c>
      <c r="E903" s="58">
        <f t="shared" si="12"/>
        <v>119</v>
      </c>
      <c r="F903" s="58">
        <f t="shared" si="12"/>
        <v>2230</v>
      </c>
      <c r="G903" s="58">
        <f t="shared" si="12"/>
        <v>61</v>
      </c>
    </row>
    <row r="904" spans="1:7" ht="12.75">
      <c r="A904" s="1" t="s">
        <v>127</v>
      </c>
      <c r="B904" s="142">
        <v>31</v>
      </c>
      <c r="C904" s="142">
        <v>8</v>
      </c>
      <c r="D904" s="142">
        <v>7</v>
      </c>
      <c r="E904" s="142">
        <v>422</v>
      </c>
      <c r="F904" s="142">
        <v>20</v>
      </c>
      <c r="G904" s="142">
        <v>4</v>
      </c>
    </row>
    <row r="905" spans="1:7" ht="12.75">
      <c r="A905" s="1" t="s">
        <v>222</v>
      </c>
      <c r="B905" s="142">
        <v>0</v>
      </c>
      <c r="C905" s="142">
        <v>0</v>
      </c>
      <c r="D905" s="142">
        <v>0</v>
      </c>
      <c r="E905" s="142">
        <v>0</v>
      </c>
      <c r="F905" s="142">
        <v>0</v>
      </c>
      <c r="G905" s="142">
        <v>0</v>
      </c>
    </row>
    <row r="906" spans="1:7" ht="12.75">
      <c r="A906" s="1" t="s">
        <v>667</v>
      </c>
      <c r="B906" s="142">
        <v>391</v>
      </c>
      <c r="C906" s="142">
        <v>552</v>
      </c>
      <c r="D906" s="142">
        <v>104</v>
      </c>
      <c r="E906" s="142">
        <v>510</v>
      </c>
      <c r="F906" s="142">
        <v>500</v>
      </c>
      <c r="G906" s="142">
        <v>118</v>
      </c>
    </row>
    <row r="907" spans="1:7" ht="12.75">
      <c r="A907" s="1" t="s">
        <v>668</v>
      </c>
      <c r="B907" s="142">
        <v>0</v>
      </c>
      <c r="C907" s="142">
        <v>0</v>
      </c>
      <c r="D907" s="142">
        <v>0</v>
      </c>
      <c r="E907" s="142">
        <v>0</v>
      </c>
      <c r="F907" s="142">
        <v>0</v>
      </c>
      <c r="G907" s="142">
        <v>0</v>
      </c>
    </row>
    <row r="908" spans="1:7" ht="12.75">
      <c r="A908" s="1" t="s">
        <v>669</v>
      </c>
      <c r="B908" s="142">
        <v>355</v>
      </c>
      <c r="C908" s="142">
        <v>976</v>
      </c>
      <c r="D908" s="142">
        <v>100</v>
      </c>
      <c r="E908" s="142">
        <v>0</v>
      </c>
      <c r="F908" s="142">
        <v>1000</v>
      </c>
      <c r="G908" s="142">
        <v>48</v>
      </c>
    </row>
    <row r="909" spans="1:7" ht="12.75">
      <c r="A909" s="16" t="s">
        <v>129</v>
      </c>
      <c r="B909" s="58">
        <f aca="true" t="shared" si="13" ref="B909:G909">B903+B904-B905-B906+B907-B908</f>
        <v>357</v>
      </c>
      <c r="C909" s="58">
        <f t="shared" si="13"/>
        <v>232</v>
      </c>
      <c r="D909" s="58">
        <f t="shared" si="13"/>
        <v>173</v>
      </c>
      <c r="E909" s="58">
        <f t="shared" si="13"/>
        <v>31</v>
      </c>
      <c r="F909" s="58">
        <f t="shared" si="13"/>
        <v>750</v>
      </c>
      <c r="G909" s="58">
        <f t="shared" si="13"/>
        <v>-101</v>
      </c>
    </row>
    <row r="910" spans="1:7" s="21" customFormat="1" ht="12.75">
      <c r="A910" s="16" t="s">
        <v>502</v>
      </c>
      <c r="B910" s="58">
        <v>7</v>
      </c>
      <c r="C910" s="58">
        <v>8.9</v>
      </c>
      <c r="D910" s="58">
        <v>10</v>
      </c>
      <c r="E910" s="58">
        <v>5.7</v>
      </c>
      <c r="F910" s="58">
        <v>10</v>
      </c>
      <c r="G910" s="58">
        <v>6.2</v>
      </c>
    </row>
    <row r="911" spans="1:7" s="21" customFormat="1" ht="25.5">
      <c r="A911" s="106" t="s">
        <v>524</v>
      </c>
      <c r="B911" s="58">
        <v>1</v>
      </c>
      <c r="C911" s="58">
        <v>1</v>
      </c>
      <c r="D911" s="58">
        <v>3</v>
      </c>
      <c r="E911" s="58">
        <v>1</v>
      </c>
      <c r="F911" s="58">
        <v>1</v>
      </c>
      <c r="G911" s="58">
        <v>2</v>
      </c>
    </row>
    <row r="912" spans="1:7" s="21" customFormat="1" ht="12.75">
      <c r="A912" s="16" t="s">
        <v>510</v>
      </c>
      <c r="B912" s="58">
        <v>195</v>
      </c>
      <c r="C912" s="58">
        <v>181</v>
      </c>
      <c r="D912" s="58">
        <v>216</v>
      </c>
      <c r="E912" s="58">
        <v>153</v>
      </c>
      <c r="F912" s="58">
        <v>187</v>
      </c>
      <c r="G912" s="58">
        <v>239</v>
      </c>
    </row>
    <row r="913" spans="1:7" s="21" customFormat="1" ht="12.75">
      <c r="A913" s="4"/>
      <c r="B913" s="84"/>
      <c r="C913" s="84"/>
      <c r="D913" s="84"/>
      <c r="E913" s="84"/>
      <c r="F913" s="84"/>
      <c r="G913" s="84"/>
    </row>
    <row r="914" spans="1:7" s="21" customFormat="1" ht="12.75">
      <c r="A914" s="4"/>
      <c r="B914" s="84"/>
      <c r="C914" s="84"/>
      <c r="D914" s="84"/>
      <c r="E914" s="84"/>
      <c r="F914" s="84"/>
      <c r="G914" s="84"/>
    </row>
    <row r="915" spans="1:7" s="21" customFormat="1" ht="12.75">
      <c r="A915" s="4"/>
      <c r="B915" s="84"/>
      <c r="C915" s="84"/>
      <c r="D915" s="84"/>
      <c r="E915" s="84"/>
      <c r="F915" s="84"/>
      <c r="G915" s="84"/>
    </row>
    <row r="916" spans="1:8" ht="12.75">
      <c r="A916" s="21" t="s">
        <v>177</v>
      </c>
      <c r="B916" s="21"/>
      <c r="C916" s="21"/>
      <c r="D916" s="21"/>
      <c r="E916" s="21"/>
      <c r="F916" s="21"/>
      <c r="G916" s="21"/>
      <c r="H916" s="21"/>
    </row>
    <row r="917" spans="1:8" ht="12.75">
      <c r="A917" s="21" t="s">
        <v>176</v>
      </c>
      <c r="B917" s="21"/>
      <c r="C917" s="21"/>
      <c r="D917" s="21"/>
      <c r="E917" s="21"/>
      <c r="F917" s="21"/>
      <c r="G917" s="21"/>
      <c r="H917" s="21"/>
    </row>
    <row r="918" spans="1:8" ht="38.25">
      <c r="A918" s="47"/>
      <c r="B918" s="128" t="s">
        <v>188</v>
      </c>
      <c r="C918" s="47" t="s">
        <v>82</v>
      </c>
      <c r="D918" s="47" t="s">
        <v>171</v>
      </c>
      <c r="E918" s="47" t="s">
        <v>84</v>
      </c>
      <c r="F918" s="23" t="s">
        <v>679</v>
      </c>
      <c r="G918" s="47" t="s">
        <v>17</v>
      </c>
      <c r="H918" s="42"/>
    </row>
    <row r="919" spans="1:7" ht="12.75">
      <c r="A919" s="1" t="s">
        <v>178</v>
      </c>
      <c r="B919" s="15">
        <v>1100</v>
      </c>
      <c r="C919" s="15">
        <v>769</v>
      </c>
      <c r="D919" s="15">
        <v>769</v>
      </c>
      <c r="E919" s="15">
        <v>854</v>
      </c>
      <c r="F919" s="15">
        <v>1230</v>
      </c>
      <c r="G919" s="15">
        <v>980</v>
      </c>
    </row>
    <row r="920" spans="1:7" ht="12.75">
      <c r="A920" s="1" t="s">
        <v>179</v>
      </c>
      <c r="B920" s="15">
        <v>1795</v>
      </c>
      <c r="C920" s="15">
        <v>1616</v>
      </c>
      <c r="D920" s="15">
        <v>1616</v>
      </c>
      <c r="E920" s="15">
        <v>1795</v>
      </c>
      <c r="F920" s="15">
        <v>1800</v>
      </c>
      <c r="G920" s="15">
        <v>3160</v>
      </c>
    </row>
    <row r="921" spans="1:7" ht="12.75">
      <c r="A921" s="1" t="s">
        <v>180</v>
      </c>
      <c r="B921" s="15">
        <v>370</v>
      </c>
      <c r="C921" s="15">
        <v>330</v>
      </c>
      <c r="D921" s="15">
        <v>333</v>
      </c>
      <c r="E921" s="15">
        <v>370</v>
      </c>
      <c r="F921" s="15">
        <v>390</v>
      </c>
      <c r="G921" s="15">
        <v>435</v>
      </c>
    </row>
    <row r="922" spans="1:7" ht="12.75">
      <c r="A922" s="1" t="s">
        <v>181</v>
      </c>
      <c r="B922" s="15">
        <v>854</v>
      </c>
      <c r="C922" s="15">
        <v>769</v>
      </c>
      <c r="D922" s="15">
        <v>769</v>
      </c>
      <c r="E922" s="15">
        <v>854</v>
      </c>
      <c r="F922" s="15">
        <v>690</v>
      </c>
      <c r="G922" s="15">
        <v>425</v>
      </c>
    </row>
    <row r="923" spans="1:7" ht="12.75">
      <c r="A923" s="1" t="s">
        <v>182</v>
      </c>
      <c r="B923" s="15">
        <v>715</v>
      </c>
      <c r="C923" s="15">
        <v>588</v>
      </c>
      <c r="D923" s="15">
        <v>588</v>
      </c>
      <c r="E923" s="15">
        <v>622</v>
      </c>
      <c r="F923" s="15">
        <v>720</v>
      </c>
      <c r="G923" s="15">
        <v>490</v>
      </c>
    </row>
    <row r="924" spans="1:7" ht="12.75">
      <c r="A924" s="1" t="s">
        <v>183</v>
      </c>
      <c r="B924" s="15">
        <v>1306</v>
      </c>
      <c r="C924" s="15">
        <v>1234</v>
      </c>
      <c r="D924" s="15">
        <v>1234</v>
      </c>
      <c r="E924" s="15">
        <v>1306</v>
      </c>
      <c r="F924" s="15">
        <v>1040</v>
      </c>
      <c r="G924" s="15">
        <v>1580</v>
      </c>
    </row>
    <row r="925" spans="1:7" ht="12.75">
      <c r="A925" s="1" t="s">
        <v>184</v>
      </c>
      <c r="B925" s="15">
        <v>270</v>
      </c>
      <c r="C925" s="15">
        <v>255</v>
      </c>
      <c r="D925" s="15">
        <v>255</v>
      </c>
      <c r="E925" s="15">
        <v>270</v>
      </c>
      <c r="F925" s="15">
        <v>260</v>
      </c>
      <c r="G925" s="15">
        <v>260</v>
      </c>
    </row>
    <row r="926" spans="1:7" ht="12.75">
      <c r="A926" s="1" t="s">
        <v>185</v>
      </c>
      <c r="B926" s="15">
        <v>622</v>
      </c>
      <c r="C926" s="15">
        <v>588</v>
      </c>
      <c r="D926" s="15">
        <v>588</v>
      </c>
      <c r="E926" s="15">
        <v>622</v>
      </c>
      <c r="F926" s="15">
        <v>400</v>
      </c>
      <c r="G926" s="15">
        <v>255</v>
      </c>
    </row>
    <row r="927" spans="1:7" ht="12.75">
      <c r="A927" s="1" t="s">
        <v>186</v>
      </c>
      <c r="B927" s="15">
        <v>0</v>
      </c>
      <c r="C927" s="15">
        <v>0</v>
      </c>
      <c r="D927" s="15">
        <v>460</v>
      </c>
      <c r="E927" s="15">
        <v>0</v>
      </c>
      <c r="F927" s="15">
        <v>0</v>
      </c>
      <c r="G927" s="15">
        <v>0</v>
      </c>
    </row>
    <row r="928" spans="1:7" ht="12.75">
      <c r="A928" s="1" t="s">
        <v>187</v>
      </c>
      <c r="B928" s="15">
        <v>0</v>
      </c>
      <c r="C928" s="15">
        <v>0</v>
      </c>
      <c r="D928" s="15">
        <v>0</v>
      </c>
      <c r="E928" s="15">
        <v>0</v>
      </c>
      <c r="F928" s="15">
        <v>750</v>
      </c>
      <c r="G928" s="15">
        <v>0</v>
      </c>
    </row>
    <row r="929" spans="1:8" ht="25.5">
      <c r="A929" s="106" t="s">
        <v>189</v>
      </c>
      <c r="B929" s="114">
        <f aca="true" t="shared" si="14" ref="B929:G929">SUM(B919:B928)</f>
        <v>7032</v>
      </c>
      <c r="C929" s="114">
        <f t="shared" si="14"/>
        <v>6149</v>
      </c>
      <c r="D929" s="114">
        <f t="shared" si="14"/>
        <v>6612</v>
      </c>
      <c r="E929" s="114">
        <f t="shared" si="14"/>
        <v>6693</v>
      </c>
      <c r="F929" s="114">
        <f t="shared" si="14"/>
        <v>7280</v>
      </c>
      <c r="G929" s="114">
        <f t="shared" si="14"/>
        <v>7585</v>
      </c>
      <c r="H929" s="21"/>
    </row>
    <row r="930" spans="1:7" ht="12.75">
      <c r="A930" s="1" t="s">
        <v>190</v>
      </c>
      <c r="B930" s="15">
        <v>3200</v>
      </c>
      <c r="C930" s="15">
        <v>3200</v>
      </c>
      <c r="D930" s="15">
        <v>3918</v>
      </c>
      <c r="E930" s="15">
        <v>4145</v>
      </c>
      <c r="F930" s="15">
        <v>5250</v>
      </c>
      <c r="G930" s="15">
        <v>3925</v>
      </c>
    </row>
    <row r="931" spans="1:8" ht="12.75">
      <c r="A931" s="16" t="s">
        <v>191</v>
      </c>
      <c r="B931" s="114">
        <f aca="true" t="shared" si="15" ref="B931:G931">SUM(B929:B930)</f>
        <v>10232</v>
      </c>
      <c r="C931" s="114">
        <f t="shared" si="15"/>
        <v>9349</v>
      </c>
      <c r="D931" s="114">
        <f t="shared" si="15"/>
        <v>10530</v>
      </c>
      <c r="E931" s="114">
        <f t="shared" si="15"/>
        <v>10838</v>
      </c>
      <c r="F931" s="114">
        <f t="shared" si="15"/>
        <v>12530</v>
      </c>
      <c r="G931" s="114">
        <f t="shared" si="15"/>
        <v>11510</v>
      </c>
      <c r="H931" s="21"/>
    </row>
    <row r="932" spans="1:7" ht="12.75">
      <c r="A932" s="1" t="s">
        <v>520</v>
      </c>
      <c r="B932" s="15">
        <v>5753</v>
      </c>
      <c r="C932" s="15">
        <v>4800</v>
      </c>
      <c r="D932" s="15"/>
      <c r="E932" s="15"/>
      <c r="F932" s="15">
        <v>7080</v>
      </c>
      <c r="G932" s="15"/>
    </row>
    <row r="933" spans="1:7" ht="12.75">
      <c r="A933" s="1" t="s">
        <v>190</v>
      </c>
      <c r="B933" s="15">
        <v>3200</v>
      </c>
      <c r="C933" s="15">
        <v>3200</v>
      </c>
      <c r="D933" s="15"/>
      <c r="E933" s="15"/>
      <c r="F933" s="15">
        <v>5250</v>
      </c>
      <c r="G933" s="15"/>
    </row>
    <row r="934" spans="1:7" ht="25.5">
      <c r="A934" s="106" t="s">
        <v>192</v>
      </c>
      <c r="B934" s="114">
        <f>SUM(B932:B933)</f>
        <v>8953</v>
      </c>
      <c r="C934" s="114">
        <f>SUM(C932:C933)</f>
        <v>8000</v>
      </c>
      <c r="D934" s="16"/>
      <c r="E934" s="16"/>
      <c r="F934" s="114">
        <f>SUM(F932:F933)</f>
        <v>12330</v>
      </c>
      <c r="G934" s="16"/>
    </row>
    <row r="935" ht="12.75">
      <c r="A935" t="s">
        <v>193</v>
      </c>
    </row>
    <row r="941" spans="1:8" ht="12.75">
      <c r="A941" s="21" t="s">
        <v>511</v>
      </c>
      <c r="B941" s="21"/>
      <c r="C941" s="21"/>
      <c r="D941" s="21"/>
      <c r="E941" s="21"/>
      <c r="F941" s="21"/>
      <c r="G941" s="21"/>
      <c r="H941" s="21"/>
    </row>
    <row r="942" spans="1:8" ht="12.75">
      <c r="A942" s="21" t="s">
        <v>525</v>
      </c>
      <c r="B942" s="21"/>
      <c r="C942" s="21"/>
      <c r="D942" s="21"/>
      <c r="E942" s="21"/>
      <c r="F942" s="21"/>
      <c r="G942" s="21"/>
      <c r="H942" s="21"/>
    </row>
    <row r="943" spans="1:8" ht="38.25">
      <c r="A943" s="47"/>
      <c r="B943" s="128" t="s">
        <v>188</v>
      </c>
      <c r="C943" s="47" t="s">
        <v>82</v>
      </c>
      <c r="D943" s="47" t="s">
        <v>171</v>
      </c>
      <c r="E943" s="47" t="s">
        <v>84</v>
      </c>
      <c r="F943" s="23" t="s">
        <v>679</v>
      </c>
      <c r="G943" s="47" t="s">
        <v>17</v>
      </c>
      <c r="H943" s="42"/>
    </row>
    <row r="944" spans="1:7" ht="12.75">
      <c r="A944" s="1" t="s">
        <v>289</v>
      </c>
      <c r="B944" s="15">
        <v>1306</v>
      </c>
      <c r="C944" s="15">
        <v>1234</v>
      </c>
      <c r="D944" s="15">
        <v>1234</v>
      </c>
      <c r="E944" s="15">
        <v>1306</v>
      </c>
      <c r="F944" s="15">
        <v>1040</v>
      </c>
      <c r="G944" s="15">
        <v>1580</v>
      </c>
    </row>
    <row r="945" spans="1:7" ht="12.75">
      <c r="A945" s="1" t="s">
        <v>178</v>
      </c>
      <c r="B945" s="15">
        <v>1100</v>
      </c>
      <c r="C945" s="15">
        <v>769</v>
      </c>
      <c r="D945" s="15">
        <v>769</v>
      </c>
      <c r="E945" s="15">
        <v>854</v>
      </c>
      <c r="F945" s="15">
        <v>1230</v>
      </c>
      <c r="G945" s="15">
        <v>980</v>
      </c>
    </row>
    <row r="946" spans="1:7" ht="25.5">
      <c r="A946" s="2" t="s">
        <v>517</v>
      </c>
      <c r="B946" s="15">
        <v>1795</v>
      </c>
      <c r="C946" s="15">
        <v>1616</v>
      </c>
      <c r="D946" s="15">
        <v>1616</v>
      </c>
      <c r="E946" s="15">
        <v>1795</v>
      </c>
      <c r="F946" s="15">
        <v>1800</v>
      </c>
      <c r="G946" s="15">
        <v>3160</v>
      </c>
    </row>
    <row r="947" spans="1:7" ht="12.75">
      <c r="A947" s="2" t="s">
        <v>182</v>
      </c>
      <c r="B947" s="15">
        <v>715</v>
      </c>
      <c r="C947" s="15">
        <v>588</v>
      </c>
      <c r="D947" s="15">
        <v>588</v>
      </c>
      <c r="E947" s="15">
        <v>622</v>
      </c>
      <c r="F947" s="15">
        <v>720</v>
      </c>
      <c r="G947" s="15">
        <v>490</v>
      </c>
    </row>
    <row r="948" spans="1:7" ht="12.75">
      <c r="A948" s="1" t="s">
        <v>187</v>
      </c>
      <c r="B948" s="15">
        <v>0</v>
      </c>
      <c r="C948" s="15">
        <v>0</v>
      </c>
      <c r="D948" s="15">
        <v>0</v>
      </c>
      <c r="E948" s="15">
        <v>0</v>
      </c>
      <c r="F948" s="15">
        <v>750</v>
      </c>
      <c r="G948" s="15">
        <v>0</v>
      </c>
    </row>
    <row r="949" spans="1:8" ht="25.5">
      <c r="A949" s="106" t="s">
        <v>189</v>
      </c>
      <c r="B949" s="114">
        <f aca="true" t="shared" si="16" ref="B949:G949">SUM(B944:B948)</f>
        <v>4916</v>
      </c>
      <c r="C949" s="114">
        <f t="shared" si="16"/>
        <v>4207</v>
      </c>
      <c r="D949" s="114">
        <f t="shared" si="16"/>
        <v>4207</v>
      </c>
      <c r="E949" s="114">
        <f t="shared" si="16"/>
        <v>4577</v>
      </c>
      <c r="F949" s="114">
        <f t="shared" si="16"/>
        <v>5540</v>
      </c>
      <c r="G949" s="114">
        <f t="shared" si="16"/>
        <v>6210</v>
      </c>
      <c r="H949" s="21"/>
    </row>
    <row r="950" spans="1:7" ht="12.75">
      <c r="A950" s="1" t="s">
        <v>518</v>
      </c>
      <c r="B950" s="15">
        <v>3200</v>
      </c>
      <c r="C950" s="15">
        <v>3200</v>
      </c>
      <c r="D950" s="15">
        <v>3918</v>
      </c>
      <c r="E950" s="15">
        <v>4145</v>
      </c>
      <c r="F950" s="15">
        <v>5250</v>
      </c>
      <c r="G950" s="15">
        <v>3925</v>
      </c>
    </row>
    <row r="951" spans="1:8" ht="25.5">
      <c r="A951" s="106" t="s">
        <v>526</v>
      </c>
      <c r="B951" s="114">
        <f aca="true" t="shared" si="17" ref="B951:G951">SUM(B949:B950)</f>
        <v>8116</v>
      </c>
      <c r="C951" s="114">
        <f t="shared" si="17"/>
        <v>7407</v>
      </c>
      <c r="D951" s="114">
        <f t="shared" si="17"/>
        <v>8125</v>
      </c>
      <c r="E951" s="114">
        <f t="shared" si="17"/>
        <v>8722</v>
      </c>
      <c r="F951" s="114">
        <f t="shared" si="17"/>
        <v>10790</v>
      </c>
      <c r="G951" s="114">
        <f t="shared" si="17"/>
        <v>10135</v>
      </c>
      <c r="H951" s="21"/>
    </row>
    <row r="952" spans="1:7" ht="12.75">
      <c r="A952" s="1" t="s">
        <v>519</v>
      </c>
      <c r="B952" s="15">
        <v>3200</v>
      </c>
      <c r="C952" s="15">
        <v>2900</v>
      </c>
      <c r="D952" s="15"/>
      <c r="E952" s="15"/>
      <c r="F952" s="15"/>
      <c r="G952" s="15"/>
    </row>
    <row r="953" spans="1:7" ht="25.5">
      <c r="A953" s="106" t="s">
        <v>192</v>
      </c>
      <c r="B953" s="114">
        <f>SUM(B952:B952)</f>
        <v>3200</v>
      </c>
      <c r="C953" s="114">
        <f>SUM(C952:C952)</f>
        <v>2900</v>
      </c>
      <c r="D953" s="16"/>
      <c r="E953" s="16"/>
      <c r="F953" s="114"/>
      <c r="G953" s="16"/>
    </row>
    <row r="954" ht="12.75">
      <c r="A954" t="s">
        <v>193</v>
      </c>
    </row>
  </sheetData>
  <printOptions horizontalCentered="1"/>
  <pageMargins left="0.1968503937007874" right="0.75" top="0.7874015748031497" bottom="0.5905511811023623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1"/>
  <sheetViews>
    <sheetView workbookViewId="0" topLeftCell="A1">
      <selection activeCell="C99" sqref="C99"/>
    </sheetView>
  </sheetViews>
  <sheetFormatPr defaultColWidth="9.00390625" defaultRowHeight="12.75"/>
  <cols>
    <col min="1" max="1" width="37.75390625" style="0" customWidth="1"/>
  </cols>
  <sheetData>
    <row r="1" s="21" customFormat="1" ht="12.75">
      <c r="A1" s="21" t="s">
        <v>175</v>
      </c>
    </row>
    <row r="2" spans="1:10" ht="51" customHeight="1">
      <c r="A2" s="1"/>
      <c r="B2" s="1" t="s">
        <v>651</v>
      </c>
      <c r="C2" s="1" t="s">
        <v>82</v>
      </c>
      <c r="D2" s="2" t="s">
        <v>282</v>
      </c>
      <c r="E2" s="1" t="s">
        <v>88</v>
      </c>
      <c r="F2" s="2" t="s">
        <v>283</v>
      </c>
      <c r="G2" s="2" t="s">
        <v>284</v>
      </c>
      <c r="H2" s="2" t="s">
        <v>285</v>
      </c>
      <c r="I2" s="2" t="s">
        <v>286</v>
      </c>
      <c r="J2" s="1" t="s">
        <v>171</v>
      </c>
    </row>
    <row r="3" spans="1:10" ht="16.5" customHeight="1">
      <c r="A3" s="1" t="s">
        <v>157</v>
      </c>
      <c r="B3" s="1"/>
      <c r="C3" s="1"/>
      <c r="D3" s="2"/>
      <c r="E3" s="1"/>
      <c r="F3" s="2"/>
      <c r="G3" s="2"/>
      <c r="H3" s="2"/>
      <c r="I3" s="2"/>
      <c r="J3" s="1"/>
    </row>
    <row r="4" spans="1:10" s="21" customFormat="1" ht="26.25" customHeight="1">
      <c r="A4" s="157" t="s">
        <v>287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2.75">
      <c r="A5" s="156" t="s">
        <v>158</v>
      </c>
      <c r="B5" s="15">
        <v>1100</v>
      </c>
      <c r="C5" s="15">
        <v>769</v>
      </c>
      <c r="D5" s="15">
        <v>1100</v>
      </c>
      <c r="E5" s="15">
        <v>1100</v>
      </c>
      <c r="F5" s="15">
        <v>849</v>
      </c>
      <c r="G5" s="15">
        <v>845.9</v>
      </c>
      <c r="H5" s="15">
        <v>1015</v>
      </c>
      <c r="I5" s="15">
        <v>854</v>
      </c>
      <c r="J5" s="15">
        <v>769</v>
      </c>
    </row>
    <row r="6" spans="1:10" ht="12.75">
      <c r="A6" s="156" t="s">
        <v>288</v>
      </c>
      <c r="B6" s="15">
        <v>715</v>
      </c>
      <c r="C6" s="15" t="s">
        <v>159</v>
      </c>
      <c r="D6" s="15">
        <v>715</v>
      </c>
      <c r="E6" s="15" t="s">
        <v>159</v>
      </c>
      <c r="F6" s="15">
        <v>424</v>
      </c>
      <c r="G6" s="15">
        <v>385</v>
      </c>
      <c r="H6" s="15">
        <v>507</v>
      </c>
      <c r="I6" s="15">
        <v>407</v>
      </c>
      <c r="J6" s="15">
        <v>385</v>
      </c>
    </row>
    <row r="7" spans="1:10" ht="12.75">
      <c r="A7" s="156" t="s">
        <v>289</v>
      </c>
      <c r="B7" s="15">
        <v>715</v>
      </c>
      <c r="C7" s="15">
        <v>588</v>
      </c>
      <c r="D7" s="15">
        <v>715</v>
      </c>
      <c r="E7" s="15">
        <v>715</v>
      </c>
      <c r="F7" s="15">
        <v>510</v>
      </c>
      <c r="G7" s="15">
        <v>588</v>
      </c>
      <c r="H7" s="15">
        <v>609</v>
      </c>
      <c r="I7" s="15">
        <v>622</v>
      </c>
      <c r="J7" s="15">
        <v>588</v>
      </c>
    </row>
    <row r="8" spans="1:10" s="21" customFormat="1" ht="39" customHeight="1">
      <c r="A8" s="157" t="s">
        <v>290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0" ht="12.75">
      <c r="A9" s="156" t="s">
        <v>158</v>
      </c>
      <c r="B9" s="15">
        <v>854</v>
      </c>
      <c r="C9" s="15" t="s">
        <v>159</v>
      </c>
      <c r="D9" s="15">
        <v>854</v>
      </c>
      <c r="E9" s="15" t="s">
        <v>159</v>
      </c>
      <c r="F9" s="15" t="s">
        <v>159</v>
      </c>
      <c r="G9" s="15" t="s">
        <v>159</v>
      </c>
      <c r="H9" s="15" t="s">
        <v>159</v>
      </c>
      <c r="I9" s="15" t="s">
        <v>159</v>
      </c>
      <c r="J9" s="15" t="s">
        <v>159</v>
      </c>
    </row>
    <row r="10" spans="1:10" ht="12.75">
      <c r="A10" s="156" t="s">
        <v>288</v>
      </c>
      <c r="B10" s="15" t="s">
        <v>159</v>
      </c>
      <c r="C10" s="15" t="s">
        <v>159</v>
      </c>
      <c r="D10" s="15" t="s">
        <v>159</v>
      </c>
      <c r="E10" s="15" t="s">
        <v>159</v>
      </c>
      <c r="F10" s="15" t="s">
        <v>159</v>
      </c>
      <c r="G10" s="15" t="s">
        <v>159</v>
      </c>
      <c r="H10" s="15" t="s">
        <v>159</v>
      </c>
      <c r="I10" s="15" t="s">
        <v>159</v>
      </c>
      <c r="J10" s="15" t="s">
        <v>159</v>
      </c>
    </row>
    <row r="11" spans="1:10" ht="12.75">
      <c r="A11" s="156" t="s">
        <v>289</v>
      </c>
      <c r="B11" s="15" t="s">
        <v>159</v>
      </c>
      <c r="C11" s="15" t="s">
        <v>159</v>
      </c>
      <c r="D11" s="15" t="s">
        <v>159</v>
      </c>
      <c r="E11" s="15" t="s">
        <v>159</v>
      </c>
      <c r="F11" s="15" t="s">
        <v>159</v>
      </c>
      <c r="G11" s="15" t="s">
        <v>159</v>
      </c>
      <c r="H11" s="15" t="s">
        <v>159</v>
      </c>
      <c r="I11" s="15" t="s">
        <v>159</v>
      </c>
      <c r="J11" s="15" t="s">
        <v>159</v>
      </c>
    </row>
    <row r="12" spans="1:10" s="21" customFormat="1" ht="26.25" customHeight="1">
      <c r="A12" s="157" t="s">
        <v>292</v>
      </c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56" t="s">
        <v>158</v>
      </c>
      <c r="B13" s="15">
        <v>2361</v>
      </c>
      <c r="C13" s="15">
        <v>2231</v>
      </c>
      <c r="D13" s="15">
        <v>2361</v>
      </c>
      <c r="E13" s="15">
        <v>2231</v>
      </c>
      <c r="F13" s="15">
        <v>1440</v>
      </c>
      <c r="G13" s="15">
        <v>2454.1</v>
      </c>
      <c r="H13" s="15">
        <v>1721</v>
      </c>
      <c r="I13" s="15">
        <v>1453</v>
      </c>
      <c r="J13" s="15">
        <v>1308</v>
      </c>
    </row>
    <row r="14" spans="1:10" ht="12.75">
      <c r="A14" s="156" t="s">
        <v>288</v>
      </c>
      <c r="B14" s="15">
        <v>1181</v>
      </c>
      <c r="C14" s="15" t="s">
        <v>159</v>
      </c>
      <c r="D14" s="15">
        <v>1181</v>
      </c>
      <c r="E14" s="15" t="s">
        <v>159</v>
      </c>
      <c r="F14" s="15">
        <v>719</v>
      </c>
      <c r="G14" s="15">
        <v>654</v>
      </c>
      <c r="H14" s="15">
        <v>860</v>
      </c>
      <c r="I14" s="15">
        <v>692</v>
      </c>
      <c r="J14" s="15">
        <v>654</v>
      </c>
    </row>
    <row r="15" spans="1:10" ht="12.75">
      <c r="A15" s="156" t="s">
        <v>289</v>
      </c>
      <c r="B15" s="15">
        <v>1803</v>
      </c>
      <c r="C15" s="15">
        <v>1704</v>
      </c>
      <c r="D15" s="15">
        <v>1803</v>
      </c>
      <c r="E15" s="15">
        <v>1704</v>
      </c>
      <c r="F15" s="15">
        <v>864</v>
      </c>
      <c r="G15" s="15">
        <v>999</v>
      </c>
      <c r="H15" s="15">
        <v>1033</v>
      </c>
      <c r="I15" s="15">
        <v>1057</v>
      </c>
      <c r="J15" s="15">
        <v>999</v>
      </c>
    </row>
    <row r="16" spans="1:10" s="21" customFormat="1" ht="27" customHeight="1">
      <c r="A16" s="157" t="s">
        <v>293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56" t="s">
        <v>158</v>
      </c>
      <c r="B17" s="15">
        <v>854</v>
      </c>
      <c r="C17" s="15">
        <v>769</v>
      </c>
      <c r="D17" s="15">
        <v>854</v>
      </c>
      <c r="E17" s="15">
        <v>769</v>
      </c>
      <c r="F17" s="15">
        <v>707</v>
      </c>
      <c r="G17" s="15">
        <v>845.9</v>
      </c>
      <c r="H17" s="15">
        <v>846</v>
      </c>
      <c r="I17" s="15">
        <v>854</v>
      </c>
      <c r="J17" s="15">
        <v>769</v>
      </c>
    </row>
    <row r="18" spans="1:10" ht="12.75">
      <c r="A18" s="156" t="s">
        <v>288</v>
      </c>
      <c r="B18" s="15">
        <v>483</v>
      </c>
      <c r="C18" s="15" t="s">
        <v>159</v>
      </c>
      <c r="D18" s="15">
        <v>483</v>
      </c>
      <c r="E18" s="15" t="s">
        <v>159</v>
      </c>
      <c r="F18" s="15">
        <v>261</v>
      </c>
      <c r="G18" s="15">
        <v>457</v>
      </c>
      <c r="H18" s="15">
        <v>423</v>
      </c>
      <c r="I18" s="15">
        <v>483</v>
      </c>
      <c r="J18" s="15">
        <v>457</v>
      </c>
    </row>
    <row r="19" spans="1:10" ht="12.75">
      <c r="A19" s="156" t="s">
        <v>289</v>
      </c>
      <c r="B19" s="15">
        <v>622</v>
      </c>
      <c r="C19" s="15">
        <v>588</v>
      </c>
      <c r="D19" s="15">
        <v>622</v>
      </c>
      <c r="E19" s="15">
        <v>588</v>
      </c>
      <c r="F19" s="15">
        <v>424</v>
      </c>
      <c r="G19" s="15">
        <v>588</v>
      </c>
      <c r="H19" s="15">
        <v>508</v>
      </c>
      <c r="I19" s="15">
        <v>622</v>
      </c>
      <c r="J19" s="15">
        <v>588</v>
      </c>
    </row>
    <row r="20" spans="1:10" s="21" customFormat="1" ht="39" customHeight="1">
      <c r="A20" s="157" t="s">
        <v>294</v>
      </c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56" t="s">
        <v>158</v>
      </c>
      <c r="B21" s="15">
        <v>1795</v>
      </c>
      <c r="C21" s="15" t="s">
        <v>159</v>
      </c>
      <c r="D21" s="15">
        <v>1795</v>
      </c>
      <c r="E21" s="15" t="s">
        <v>159</v>
      </c>
      <c r="F21" s="15" t="s">
        <v>159</v>
      </c>
      <c r="G21" s="15" t="s">
        <v>159</v>
      </c>
      <c r="H21" s="15" t="s">
        <v>159</v>
      </c>
      <c r="I21" s="15" t="s">
        <v>159</v>
      </c>
      <c r="J21" s="15" t="s">
        <v>159</v>
      </c>
    </row>
    <row r="22" spans="1:10" ht="12.75">
      <c r="A22" s="156" t="s">
        <v>288</v>
      </c>
      <c r="B22" s="15" t="s">
        <v>159</v>
      </c>
      <c r="C22" s="15" t="s">
        <v>159</v>
      </c>
      <c r="D22" s="15" t="s">
        <v>159</v>
      </c>
      <c r="E22" s="15" t="s">
        <v>159</v>
      </c>
      <c r="F22" s="15" t="s">
        <v>159</v>
      </c>
      <c r="G22" s="15" t="s">
        <v>159</v>
      </c>
      <c r="H22" s="15" t="s">
        <v>159</v>
      </c>
      <c r="I22" s="15" t="s">
        <v>159</v>
      </c>
      <c r="J22" s="15" t="s">
        <v>159</v>
      </c>
    </row>
    <row r="23" spans="1:10" ht="12.75">
      <c r="A23" s="156" t="s">
        <v>289</v>
      </c>
      <c r="B23" s="15">
        <v>1306</v>
      </c>
      <c r="C23" s="15">
        <v>1234</v>
      </c>
      <c r="D23" s="15">
        <v>1306</v>
      </c>
      <c r="E23" s="15">
        <v>1234</v>
      </c>
      <c r="F23" s="15" t="s">
        <v>159</v>
      </c>
      <c r="G23" s="15" t="s">
        <v>159</v>
      </c>
      <c r="H23" s="15">
        <v>1764</v>
      </c>
      <c r="I23" s="15">
        <v>1306</v>
      </c>
      <c r="J23" s="15" t="s">
        <v>159</v>
      </c>
    </row>
    <row r="24" spans="1:10" ht="12.75">
      <c r="A24" s="156" t="s">
        <v>291</v>
      </c>
      <c r="B24" s="15">
        <v>3200</v>
      </c>
      <c r="C24" s="15">
        <v>3200</v>
      </c>
      <c r="D24" s="15">
        <v>3200</v>
      </c>
      <c r="E24" s="15">
        <v>3200</v>
      </c>
      <c r="F24" s="15">
        <v>3404</v>
      </c>
      <c r="G24" s="15">
        <v>3200</v>
      </c>
      <c r="H24" s="15">
        <v>4955</v>
      </c>
      <c r="I24" s="15">
        <v>4145</v>
      </c>
      <c r="J24" s="15">
        <v>3918</v>
      </c>
    </row>
    <row r="25" spans="1:10" s="21" customFormat="1" ht="26.25" customHeight="1">
      <c r="A25" s="157" t="s">
        <v>295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2.75">
      <c r="A26" s="156" t="s">
        <v>158</v>
      </c>
      <c r="B26" s="15">
        <v>1395</v>
      </c>
      <c r="C26" s="15">
        <v>1256</v>
      </c>
      <c r="D26" s="15">
        <v>1395</v>
      </c>
      <c r="E26" s="15">
        <v>1256</v>
      </c>
      <c r="F26" s="15">
        <v>1156</v>
      </c>
      <c r="G26" s="15">
        <v>1381.6</v>
      </c>
      <c r="H26" s="15">
        <v>1382</v>
      </c>
      <c r="I26" s="15">
        <v>1595</v>
      </c>
      <c r="J26" s="15">
        <v>1256</v>
      </c>
    </row>
    <row r="27" spans="1:10" ht="12.75">
      <c r="A27" s="156" t="s">
        <v>288</v>
      </c>
      <c r="B27" s="15">
        <v>664</v>
      </c>
      <c r="C27" s="15" t="s">
        <v>159</v>
      </c>
      <c r="D27" s="15">
        <v>664</v>
      </c>
      <c r="E27" s="15" t="s">
        <v>159</v>
      </c>
      <c r="F27" s="15">
        <v>578</v>
      </c>
      <c r="G27" s="15">
        <v>628</v>
      </c>
      <c r="H27" s="15">
        <v>691</v>
      </c>
      <c r="I27" s="15">
        <v>564</v>
      </c>
      <c r="J27" s="15">
        <v>628</v>
      </c>
    </row>
    <row r="28" spans="1:10" ht="12.75">
      <c r="A28" s="156" t="s">
        <v>289</v>
      </c>
      <c r="B28" s="15">
        <v>1015</v>
      </c>
      <c r="C28" s="15">
        <v>960</v>
      </c>
      <c r="D28" s="15">
        <v>1015</v>
      </c>
      <c r="E28" s="15">
        <v>960</v>
      </c>
      <c r="F28" s="15">
        <v>694</v>
      </c>
      <c r="G28" s="15">
        <v>960</v>
      </c>
      <c r="H28" s="15">
        <v>829</v>
      </c>
      <c r="I28" s="15">
        <v>1015</v>
      </c>
      <c r="J28" s="15">
        <v>960</v>
      </c>
    </row>
    <row r="29" spans="1:10" s="21" customFormat="1" ht="38.25" customHeight="1">
      <c r="A29" s="157" t="s">
        <v>296</v>
      </c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56" t="s">
        <v>158</v>
      </c>
      <c r="B30" s="15">
        <v>1795</v>
      </c>
      <c r="C30" s="15">
        <v>1616</v>
      </c>
      <c r="D30" s="15">
        <v>1795</v>
      </c>
      <c r="E30" s="15">
        <v>1616</v>
      </c>
      <c r="F30" s="15">
        <v>2073</v>
      </c>
      <c r="G30" s="15">
        <v>1777.6</v>
      </c>
      <c r="H30" s="15">
        <v>2478</v>
      </c>
      <c r="I30" s="15">
        <v>1795</v>
      </c>
      <c r="J30" s="15">
        <v>1616</v>
      </c>
    </row>
    <row r="31" spans="1:10" ht="12.75">
      <c r="A31" s="156" t="s">
        <v>288</v>
      </c>
      <c r="B31" s="15">
        <v>855</v>
      </c>
      <c r="C31" s="15" t="s">
        <v>159</v>
      </c>
      <c r="D31" s="15">
        <v>855</v>
      </c>
      <c r="E31" s="15" t="s">
        <v>159</v>
      </c>
      <c r="F31" s="15">
        <v>116</v>
      </c>
      <c r="G31" s="15">
        <v>808</v>
      </c>
      <c r="H31" s="15">
        <v>1239</v>
      </c>
      <c r="I31" s="15">
        <v>855</v>
      </c>
      <c r="J31" s="15">
        <v>808</v>
      </c>
    </row>
    <row r="32" spans="1:10" ht="12.75">
      <c r="A32" s="156" t="s">
        <v>289</v>
      </c>
      <c r="B32" s="15">
        <v>1306</v>
      </c>
      <c r="C32" s="15">
        <v>1234</v>
      </c>
      <c r="D32" s="15">
        <v>1306</v>
      </c>
      <c r="E32" s="15">
        <v>1234</v>
      </c>
      <c r="F32" s="15">
        <v>1244</v>
      </c>
      <c r="G32" s="15">
        <v>1234</v>
      </c>
      <c r="H32" s="15">
        <v>1487</v>
      </c>
      <c r="I32" s="15">
        <v>1306</v>
      </c>
      <c r="J32" s="15">
        <v>1234</v>
      </c>
    </row>
    <row r="33" spans="1:10" ht="12.75">
      <c r="A33" s="156" t="s">
        <v>291</v>
      </c>
      <c r="B33" s="15">
        <v>3200</v>
      </c>
      <c r="C33" s="15">
        <v>3200</v>
      </c>
      <c r="D33" s="15">
        <v>3200</v>
      </c>
      <c r="E33" s="15">
        <v>3200</v>
      </c>
      <c r="F33" s="15">
        <v>3404</v>
      </c>
      <c r="G33" s="15">
        <v>3200</v>
      </c>
      <c r="H33" s="15">
        <v>4955</v>
      </c>
      <c r="I33" s="15">
        <v>4145</v>
      </c>
      <c r="J33" s="15">
        <v>3918</v>
      </c>
    </row>
    <row r="34" spans="1:10" s="21" customFormat="1" ht="12.75">
      <c r="A34" s="127" t="s">
        <v>297</v>
      </c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56" t="s">
        <v>158</v>
      </c>
      <c r="B35" s="15">
        <v>370</v>
      </c>
      <c r="C35" s="15">
        <v>330</v>
      </c>
      <c r="D35" s="15">
        <v>370</v>
      </c>
      <c r="E35" s="15">
        <v>330</v>
      </c>
      <c r="F35" s="15">
        <v>306</v>
      </c>
      <c r="G35" s="15">
        <v>366</v>
      </c>
      <c r="H35" s="15">
        <v>366</v>
      </c>
      <c r="I35" s="15">
        <v>370</v>
      </c>
      <c r="J35" s="15">
        <v>333</v>
      </c>
    </row>
    <row r="36" spans="1:10" ht="12.75">
      <c r="A36" s="156" t="s">
        <v>288</v>
      </c>
      <c r="B36" s="15" t="s">
        <v>159</v>
      </c>
      <c r="C36" s="15" t="s">
        <v>159</v>
      </c>
      <c r="D36" s="15" t="s">
        <v>159</v>
      </c>
      <c r="E36" s="15" t="s">
        <v>159</v>
      </c>
      <c r="F36" s="15">
        <v>153</v>
      </c>
      <c r="G36" s="15">
        <v>167</v>
      </c>
      <c r="H36" s="15">
        <v>183</v>
      </c>
      <c r="I36" s="15">
        <v>177</v>
      </c>
      <c r="J36" s="15">
        <v>167</v>
      </c>
    </row>
    <row r="37" spans="1:10" ht="12.75">
      <c r="A37" s="156" t="s">
        <v>289</v>
      </c>
      <c r="B37" s="15">
        <v>270</v>
      </c>
      <c r="C37" s="15">
        <v>255</v>
      </c>
      <c r="D37" s="15">
        <v>270</v>
      </c>
      <c r="E37" s="15">
        <v>255</v>
      </c>
      <c r="F37" s="15">
        <v>184</v>
      </c>
      <c r="G37" s="15">
        <v>255</v>
      </c>
      <c r="H37" s="15">
        <v>220</v>
      </c>
      <c r="I37" s="15">
        <v>270</v>
      </c>
      <c r="J37" s="15">
        <v>255</v>
      </c>
    </row>
    <row r="38" spans="1:10" s="21" customFormat="1" ht="12.75">
      <c r="A38" s="127" t="s">
        <v>298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56" t="s">
        <v>158</v>
      </c>
      <c r="B39" s="15" t="s">
        <v>326</v>
      </c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56" t="s">
        <v>288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156" t="s">
        <v>289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21" customFormat="1" ht="12.75">
      <c r="A42" s="127" t="s">
        <v>299</v>
      </c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56" t="s">
        <v>158</v>
      </c>
      <c r="B43" s="15">
        <v>854</v>
      </c>
      <c r="C43" s="15">
        <v>769</v>
      </c>
      <c r="D43" s="15">
        <v>854</v>
      </c>
      <c r="E43" s="15">
        <v>769</v>
      </c>
      <c r="F43" s="15">
        <v>707</v>
      </c>
      <c r="G43" s="15">
        <v>845.9</v>
      </c>
      <c r="H43" s="15">
        <v>846</v>
      </c>
      <c r="I43" s="15">
        <v>854</v>
      </c>
      <c r="J43" s="15">
        <v>769</v>
      </c>
    </row>
    <row r="44" spans="1:10" ht="12.75">
      <c r="A44" s="156" t="s">
        <v>288</v>
      </c>
      <c r="B44" s="15">
        <v>407</v>
      </c>
      <c r="C44" s="15" t="s">
        <v>159</v>
      </c>
      <c r="D44" s="15">
        <v>407</v>
      </c>
      <c r="E44" s="15" t="s">
        <v>159</v>
      </c>
      <c r="F44" s="15">
        <v>353</v>
      </c>
      <c r="G44" s="15" t="s">
        <v>159</v>
      </c>
      <c r="H44" s="15">
        <v>423</v>
      </c>
      <c r="I44" s="15">
        <v>407</v>
      </c>
      <c r="J44" s="15" t="s">
        <v>159</v>
      </c>
    </row>
    <row r="45" spans="1:10" ht="12.75">
      <c r="A45" s="156" t="s">
        <v>289</v>
      </c>
      <c r="B45" s="15">
        <v>622</v>
      </c>
      <c r="C45" s="15" t="s">
        <v>159</v>
      </c>
      <c r="D45" s="15">
        <v>622</v>
      </c>
      <c r="E45" s="15" t="s">
        <v>159</v>
      </c>
      <c r="F45" s="15">
        <v>424</v>
      </c>
      <c r="G45" s="15" t="s">
        <v>159</v>
      </c>
      <c r="H45" s="15">
        <v>508</v>
      </c>
      <c r="I45" s="15">
        <v>622</v>
      </c>
      <c r="J45" s="15" t="s">
        <v>159</v>
      </c>
    </row>
    <row r="46" spans="1:10" s="21" customFormat="1" ht="12.75">
      <c r="A46" s="127" t="s">
        <v>300</v>
      </c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56" t="s">
        <v>158</v>
      </c>
      <c r="B47" s="15">
        <v>814</v>
      </c>
      <c r="C47" s="15">
        <v>769</v>
      </c>
      <c r="D47" s="15">
        <v>814</v>
      </c>
      <c r="E47" s="15">
        <v>769</v>
      </c>
      <c r="F47" s="15">
        <v>707</v>
      </c>
      <c r="G47" s="15">
        <v>845.9</v>
      </c>
      <c r="H47" s="15">
        <v>864</v>
      </c>
      <c r="I47" s="15">
        <v>814</v>
      </c>
      <c r="J47" s="15">
        <v>769</v>
      </c>
    </row>
    <row r="48" spans="1:10" ht="12.75">
      <c r="A48" s="156" t="s">
        <v>288</v>
      </c>
      <c r="B48" s="15">
        <v>407</v>
      </c>
      <c r="C48" s="15" t="s">
        <v>159</v>
      </c>
      <c r="D48" s="15">
        <v>407</v>
      </c>
      <c r="E48" s="15" t="s">
        <v>159</v>
      </c>
      <c r="F48" s="15">
        <v>353</v>
      </c>
      <c r="G48" s="15">
        <v>385</v>
      </c>
      <c r="H48" s="15">
        <v>423</v>
      </c>
      <c r="I48" s="15">
        <v>407</v>
      </c>
      <c r="J48" s="15">
        <v>385</v>
      </c>
    </row>
    <row r="49" spans="1:10" ht="12.75">
      <c r="A49" s="156" t="s">
        <v>289</v>
      </c>
      <c r="B49" s="15">
        <v>622</v>
      </c>
      <c r="C49" s="15">
        <v>588</v>
      </c>
      <c r="D49" s="15">
        <v>622</v>
      </c>
      <c r="E49" s="15">
        <v>588</v>
      </c>
      <c r="F49" s="15">
        <v>424</v>
      </c>
      <c r="G49" s="15">
        <v>588</v>
      </c>
      <c r="H49" s="15">
        <v>508</v>
      </c>
      <c r="I49" s="15">
        <v>622</v>
      </c>
      <c r="J49" s="15">
        <v>588</v>
      </c>
    </row>
    <row r="50" spans="1:10" s="21" customFormat="1" ht="25.5" customHeight="1">
      <c r="A50" s="157" t="s">
        <v>301</v>
      </c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56" t="s">
        <v>158</v>
      </c>
      <c r="B51" s="15">
        <v>3799</v>
      </c>
      <c r="C51" s="15">
        <v>3591</v>
      </c>
      <c r="D51" s="15">
        <v>3799</v>
      </c>
      <c r="E51" s="15">
        <v>3591</v>
      </c>
      <c r="F51" s="15">
        <v>3845</v>
      </c>
      <c r="G51" s="15">
        <v>3950</v>
      </c>
      <c r="H51" s="15">
        <v>4597</v>
      </c>
      <c r="I51" s="15">
        <v>3799</v>
      </c>
      <c r="J51" s="15">
        <v>3591</v>
      </c>
    </row>
    <row r="52" spans="1:10" ht="12.75">
      <c r="A52" s="156" t="s">
        <v>288</v>
      </c>
      <c r="B52" s="15">
        <v>1100</v>
      </c>
      <c r="C52" s="15" t="s">
        <v>159</v>
      </c>
      <c r="D52" s="15">
        <v>1899</v>
      </c>
      <c r="E52" s="15" t="s">
        <v>159</v>
      </c>
      <c r="F52" s="15">
        <v>1922</v>
      </c>
      <c r="G52" s="15">
        <v>1795</v>
      </c>
      <c r="H52" s="15">
        <v>2298</v>
      </c>
      <c r="I52" s="15">
        <v>1899</v>
      </c>
      <c r="J52" s="15">
        <v>1795</v>
      </c>
    </row>
    <row r="53" spans="1:10" ht="12.75">
      <c r="A53" s="156" t="s">
        <v>289</v>
      </c>
      <c r="B53" s="15">
        <v>2543</v>
      </c>
      <c r="C53" s="15">
        <v>2543</v>
      </c>
      <c r="D53" s="15">
        <v>2902</v>
      </c>
      <c r="E53" s="15">
        <v>2543</v>
      </c>
      <c r="F53" s="15">
        <v>2306</v>
      </c>
      <c r="G53" s="15">
        <v>2743</v>
      </c>
      <c r="H53" s="15">
        <v>2758</v>
      </c>
      <c r="I53" s="15">
        <v>2908</v>
      </c>
      <c r="J53" s="15">
        <v>2743</v>
      </c>
    </row>
    <row r="54" spans="1:10" s="21" customFormat="1" ht="25.5" customHeight="1">
      <c r="A54" s="157" t="s">
        <v>302</v>
      </c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ht="12.75">
      <c r="A55" s="156" t="s">
        <v>158</v>
      </c>
      <c r="B55" s="15">
        <v>6648</v>
      </c>
      <c r="C55" s="15">
        <v>7105</v>
      </c>
      <c r="D55" s="15">
        <v>7517</v>
      </c>
      <c r="E55" s="15">
        <v>7105</v>
      </c>
      <c r="F55" s="15">
        <v>6518</v>
      </c>
      <c r="G55" s="15">
        <v>7815</v>
      </c>
      <c r="H55" s="15">
        <v>7793</v>
      </c>
      <c r="I55" s="15">
        <v>7517</v>
      </c>
      <c r="J55" s="15">
        <v>7105</v>
      </c>
    </row>
    <row r="56" spans="1:10" ht="12.75">
      <c r="A56" s="156" t="s">
        <v>288</v>
      </c>
      <c r="B56" s="15">
        <v>1100</v>
      </c>
      <c r="C56" s="15" t="s">
        <v>159</v>
      </c>
      <c r="D56" s="15">
        <v>3578</v>
      </c>
      <c r="E56" s="15" t="s">
        <v>159</v>
      </c>
      <c r="F56" s="15">
        <v>3259</v>
      </c>
      <c r="G56" s="15">
        <v>3552</v>
      </c>
      <c r="H56" s="15">
        <v>3896</v>
      </c>
      <c r="I56" s="15">
        <v>3758</v>
      </c>
      <c r="J56" s="15">
        <v>3552</v>
      </c>
    </row>
    <row r="57" spans="1:10" ht="12.75">
      <c r="A57" s="156" t="s">
        <v>289</v>
      </c>
      <c r="B57" s="15">
        <v>4321</v>
      </c>
      <c r="C57" s="15">
        <v>4321</v>
      </c>
      <c r="D57" s="15">
        <v>5741</v>
      </c>
      <c r="E57" s="15">
        <v>4321</v>
      </c>
      <c r="F57" s="15">
        <v>3911</v>
      </c>
      <c r="G57" s="15">
        <v>5426</v>
      </c>
      <c r="H57" s="15">
        <v>4676</v>
      </c>
      <c r="I57" s="15">
        <v>5141</v>
      </c>
      <c r="J57" s="15">
        <v>5426</v>
      </c>
    </row>
    <row r="58" spans="1:10" s="21" customFormat="1" ht="25.5" customHeight="1">
      <c r="A58" s="157" t="s">
        <v>303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2.75">
      <c r="A59" s="156" t="s">
        <v>158</v>
      </c>
      <c r="B59" s="15">
        <v>10421</v>
      </c>
      <c r="C59" s="15" t="s">
        <v>159</v>
      </c>
      <c r="D59" s="15">
        <v>10421</v>
      </c>
      <c r="E59" s="15" t="s">
        <v>159</v>
      </c>
      <c r="F59" s="15">
        <v>9071</v>
      </c>
      <c r="G59" s="15">
        <v>10835</v>
      </c>
      <c r="H59" s="15">
        <v>10846</v>
      </c>
      <c r="I59" s="15">
        <v>10421</v>
      </c>
      <c r="J59" s="15">
        <v>9850</v>
      </c>
    </row>
    <row r="60" spans="1:10" ht="12.75">
      <c r="A60" s="156" t="s">
        <v>288</v>
      </c>
      <c r="B60" s="15">
        <v>1100</v>
      </c>
      <c r="C60" s="15" t="s">
        <v>159</v>
      </c>
      <c r="D60" s="15">
        <v>5210</v>
      </c>
      <c r="E60" s="15" t="s">
        <v>159</v>
      </c>
      <c r="F60" s="15">
        <v>4536</v>
      </c>
      <c r="G60" s="15">
        <v>4925</v>
      </c>
      <c r="H60" s="15">
        <v>5423</v>
      </c>
      <c r="I60" s="15">
        <v>5210</v>
      </c>
      <c r="J60" s="15">
        <v>4925</v>
      </c>
    </row>
    <row r="61" spans="1:10" ht="12.75">
      <c r="A61" s="156" t="s">
        <v>289</v>
      </c>
      <c r="B61" s="15">
        <v>6692</v>
      </c>
      <c r="C61" s="15" t="s">
        <v>159</v>
      </c>
      <c r="D61" s="15">
        <v>7958</v>
      </c>
      <c r="E61" s="15" t="s">
        <v>159</v>
      </c>
      <c r="F61" s="15">
        <v>5443</v>
      </c>
      <c r="G61" s="15">
        <v>7522</v>
      </c>
      <c r="H61" s="15">
        <v>6508</v>
      </c>
      <c r="I61" s="15">
        <v>7958</v>
      </c>
      <c r="J61" s="15">
        <v>7522</v>
      </c>
    </row>
    <row r="62" spans="1:10" s="21" customFormat="1" ht="12.75">
      <c r="A62" s="127" t="s">
        <v>304</v>
      </c>
      <c r="B62" s="114"/>
      <c r="C62" s="114"/>
      <c r="D62" s="114"/>
      <c r="E62" s="114"/>
      <c r="F62" s="114"/>
      <c r="G62" s="114"/>
      <c r="H62" s="114"/>
      <c r="I62" s="114"/>
      <c r="J62" s="114"/>
    </row>
    <row r="63" spans="1:10" ht="12.75">
      <c r="A63" s="156" t="s">
        <v>158</v>
      </c>
      <c r="B63" s="15">
        <v>14898</v>
      </c>
      <c r="C63" s="15" t="s">
        <v>159</v>
      </c>
      <c r="D63" s="15">
        <v>14898</v>
      </c>
      <c r="E63" s="15" t="s">
        <v>159</v>
      </c>
      <c r="F63" s="15">
        <v>12977</v>
      </c>
      <c r="G63" s="15">
        <v>15490</v>
      </c>
      <c r="H63" s="15">
        <v>15515</v>
      </c>
      <c r="I63" s="15">
        <v>14082</v>
      </c>
      <c r="J63" s="15">
        <v>14082</v>
      </c>
    </row>
    <row r="64" spans="1:10" ht="12.75">
      <c r="A64" s="156" t="s">
        <v>288</v>
      </c>
      <c r="B64" s="15" t="s">
        <v>159</v>
      </c>
      <c r="C64" s="15" t="s">
        <v>159</v>
      </c>
      <c r="D64" s="15" t="s">
        <v>159</v>
      </c>
      <c r="E64" s="15" t="s">
        <v>159</v>
      </c>
      <c r="F64" s="15">
        <v>6488</v>
      </c>
      <c r="G64" s="15" t="s">
        <v>327</v>
      </c>
      <c r="H64" s="15">
        <v>7757</v>
      </c>
      <c r="I64" s="15" t="s">
        <v>327</v>
      </c>
      <c r="J64" s="15" t="s">
        <v>327</v>
      </c>
    </row>
    <row r="65" spans="1:10" ht="12.75">
      <c r="A65" s="156" t="s">
        <v>289</v>
      </c>
      <c r="B65" s="15">
        <v>11164</v>
      </c>
      <c r="C65" s="15" t="s">
        <v>159</v>
      </c>
      <c r="D65" s="15">
        <v>11164</v>
      </c>
      <c r="E65" s="15" t="s">
        <v>159</v>
      </c>
      <c r="F65" s="15">
        <v>7786</v>
      </c>
      <c r="G65" s="15" t="s">
        <v>327</v>
      </c>
      <c r="H65" s="15">
        <v>9309</v>
      </c>
      <c r="I65" s="15" t="s">
        <v>327</v>
      </c>
      <c r="J65" s="15" t="s">
        <v>327</v>
      </c>
    </row>
    <row r="66" spans="1:10" s="21" customFormat="1" ht="12.75">
      <c r="A66" s="127" t="s">
        <v>305</v>
      </c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12.75">
      <c r="A67" s="156" t="s">
        <v>306</v>
      </c>
      <c r="B67" s="15">
        <v>1500</v>
      </c>
      <c r="C67" s="15">
        <v>1500</v>
      </c>
      <c r="D67" s="15">
        <v>1505</v>
      </c>
      <c r="E67" s="15">
        <v>1500</v>
      </c>
      <c r="F67" s="15">
        <v>1802</v>
      </c>
      <c r="G67" s="15" t="s">
        <v>159</v>
      </c>
      <c r="H67" s="15">
        <v>2155</v>
      </c>
      <c r="I67" s="15" t="s">
        <v>327</v>
      </c>
      <c r="J67" s="15" t="s">
        <v>327</v>
      </c>
    </row>
    <row r="68" spans="1:10" ht="12.75">
      <c r="A68" s="156" t="s">
        <v>307</v>
      </c>
      <c r="B68" s="15">
        <v>3000</v>
      </c>
      <c r="C68" s="15" t="s">
        <v>159</v>
      </c>
      <c r="D68" s="15">
        <v>3000</v>
      </c>
      <c r="E68" s="15" t="s">
        <v>159</v>
      </c>
      <c r="F68" s="15">
        <v>1802</v>
      </c>
      <c r="G68" s="15">
        <v>1959</v>
      </c>
      <c r="H68" s="15">
        <v>2155</v>
      </c>
      <c r="I68" s="15" t="s">
        <v>327</v>
      </c>
      <c r="J68" s="15">
        <v>1959</v>
      </c>
    </row>
    <row r="69" spans="1:10" s="21" customFormat="1" ht="25.5" customHeight="1">
      <c r="A69" s="157" t="s">
        <v>308</v>
      </c>
      <c r="B69" s="114"/>
      <c r="C69" s="114"/>
      <c r="D69" s="114"/>
      <c r="E69" s="114"/>
      <c r="F69" s="114"/>
      <c r="G69" s="114"/>
      <c r="H69" s="114"/>
      <c r="I69" s="114"/>
      <c r="J69" s="114"/>
    </row>
    <row r="70" spans="1:10" ht="12.75">
      <c r="A70" s="156" t="s">
        <v>309</v>
      </c>
      <c r="B70" s="15">
        <v>6000</v>
      </c>
      <c r="C70" s="15">
        <v>5877</v>
      </c>
      <c r="D70" s="15">
        <v>8115</v>
      </c>
      <c r="E70" s="15">
        <v>5877</v>
      </c>
      <c r="F70" s="15">
        <v>8110</v>
      </c>
      <c r="G70" s="15">
        <v>5877</v>
      </c>
      <c r="H70" s="15">
        <v>9696</v>
      </c>
      <c r="I70" s="15">
        <v>6218</v>
      </c>
      <c r="J70" s="15">
        <v>5877</v>
      </c>
    </row>
    <row r="71" spans="1:10" ht="12.75">
      <c r="A71" s="156" t="s">
        <v>310</v>
      </c>
      <c r="B71" s="15">
        <v>9000</v>
      </c>
      <c r="C71" s="15" t="s">
        <v>159</v>
      </c>
      <c r="D71" s="15">
        <v>10242</v>
      </c>
      <c r="E71" s="15" t="s">
        <v>159</v>
      </c>
      <c r="F71" s="15">
        <v>11714</v>
      </c>
      <c r="G71" s="15">
        <v>7836</v>
      </c>
      <c r="H71" s="15">
        <v>14006</v>
      </c>
      <c r="I71" s="15">
        <v>8290</v>
      </c>
      <c r="J71" s="15">
        <v>7836</v>
      </c>
    </row>
    <row r="72" spans="1:10" ht="24.75" customHeight="1">
      <c r="A72" s="155" t="s">
        <v>311</v>
      </c>
      <c r="B72" s="15">
        <v>12000</v>
      </c>
      <c r="C72" s="15" t="s">
        <v>159</v>
      </c>
      <c r="D72" s="15">
        <v>12797</v>
      </c>
      <c r="E72" s="15" t="s">
        <v>159</v>
      </c>
      <c r="F72" s="15">
        <v>13517</v>
      </c>
      <c r="G72" s="15">
        <v>9795</v>
      </c>
      <c r="H72" s="15">
        <v>16161</v>
      </c>
      <c r="I72" s="15">
        <v>10322</v>
      </c>
      <c r="J72" s="15">
        <v>9795</v>
      </c>
    </row>
    <row r="73" spans="1:10" s="21" customFormat="1" ht="39" customHeight="1">
      <c r="A73" s="157" t="s">
        <v>312</v>
      </c>
      <c r="B73" s="114"/>
      <c r="C73" s="114"/>
      <c r="D73" s="114"/>
      <c r="E73" s="114"/>
      <c r="F73" s="114"/>
      <c r="G73" s="114"/>
      <c r="H73" s="114"/>
      <c r="I73" s="114"/>
      <c r="J73" s="114"/>
    </row>
    <row r="74" spans="1:10" ht="12.75">
      <c r="A74" s="156" t="s">
        <v>313</v>
      </c>
      <c r="B74" s="15">
        <v>6530</v>
      </c>
      <c r="C74" s="15">
        <v>4505</v>
      </c>
      <c r="D74" s="15">
        <v>6530</v>
      </c>
      <c r="E74" s="15">
        <v>4505</v>
      </c>
      <c r="F74" s="15">
        <v>6008</v>
      </c>
      <c r="G74" s="15">
        <v>4505</v>
      </c>
      <c r="H74" s="15">
        <v>7183</v>
      </c>
      <c r="I74" s="15">
        <v>4766</v>
      </c>
      <c r="J74" s="15">
        <v>4505</v>
      </c>
    </row>
    <row r="75" spans="1:10" ht="25.5" customHeight="1">
      <c r="A75" s="155" t="s">
        <v>314</v>
      </c>
      <c r="B75" s="15">
        <v>7836</v>
      </c>
      <c r="C75" s="15">
        <v>7836</v>
      </c>
      <c r="D75" s="15">
        <v>7836</v>
      </c>
      <c r="E75" s="15">
        <v>7836</v>
      </c>
      <c r="F75" s="15">
        <v>7209</v>
      </c>
      <c r="G75" s="15">
        <v>7836</v>
      </c>
      <c r="H75" s="15">
        <v>8620</v>
      </c>
      <c r="I75" s="15">
        <v>8290</v>
      </c>
      <c r="J75" s="15">
        <v>7836</v>
      </c>
    </row>
    <row r="76" spans="1:10" ht="25.5" customHeight="1">
      <c r="A76" s="155" t="s">
        <v>315</v>
      </c>
      <c r="B76" s="15">
        <v>16978</v>
      </c>
      <c r="C76" s="15" t="s">
        <v>159</v>
      </c>
      <c r="D76" s="15">
        <v>16978</v>
      </c>
      <c r="E76" s="15" t="s">
        <v>159</v>
      </c>
      <c r="F76" s="15">
        <v>14268</v>
      </c>
      <c r="G76" s="15">
        <v>7836</v>
      </c>
      <c r="H76" s="15">
        <v>14366</v>
      </c>
      <c r="I76" s="15">
        <v>8290</v>
      </c>
      <c r="J76" s="15">
        <v>7836</v>
      </c>
    </row>
    <row r="77" spans="1:10" ht="25.5" customHeight="1">
      <c r="A77" s="155" t="s">
        <v>328</v>
      </c>
      <c r="B77" s="15">
        <v>18284</v>
      </c>
      <c r="C77" s="15" t="s">
        <v>159</v>
      </c>
      <c r="D77" s="15">
        <v>18284</v>
      </c>
      <c r="E77" s="15" t="s">
        <v>159</v>
      </c>
      <c r="F77" s="15">
        <v>16821</v>
      </c>
      <c r="G77" s="15">
        <v>7836</v>
      </c>
      <c r="H77" s="15">
        <v>20112</v>
      </c>
      <c r="I77" s="15">
        <v>8290</v>
      </c>
      <c r="J77" s="15">
        <v>7836</v>
      </c>
    </row>
    <row r="78" spans="1:10" ht="12.75">
      <c r="A78" s="156" t="s">
        <v>316</v>
      </c>
      <c r="B78" s="15">
        <v>4500</v>
      </c>
      <c r="C78" s="15">
        <v>3526</v>
      </c>
      <c r="D78" s="15">
        <v>4500</v>
      </c>
      <c r="E78" s="15">
        <v>3526</v>
      </c>
      <c r="F78" s="15">
        <v>3244</v>
      </c>
      <c r="G78" s="15">
        <v>3526</v>
      </c>
      <c r="H78" s="15">
        <v>3879</v>
      </c>
      <c r="I78" s="15">
        <v>3730</v>
      </c>
      <c r="J78" s="15">
        <v>3526</v>
      </c>
    </row>
    <row r="79" spans="1:10" ht="19.5" customHeight="1">
      <c r="A79" s="1" t="s">
        <v>160</v>
      </c>
      <c r="B79" s="1"/>
      <c r="C79" s="1"/>
      <c r="D79" s="2"/>
      <c r="E79" s="1"/>
      <c r="F79" s="2"/>
      <c r="G79" s="2"/>
      <c r="H79" s="2"/>
      <c r="I79" s="2"/>
      <c r="J79" s="1"/>
    </row>
    <row r="80" spans="1:10" s="21" customFormat="1" ht="12.75">
      <c r="A80" s="127" t="s">
        <v>317</v>
      </c>
      <c r="B80" s="38" t="s">
        <v>327</v>
      </c>
      <c r="C80" s="38" t="s">
        <v>327</v>
      </c>
      <c r="D80" s="38" t="s">
        <v>327</v>
      </c>
      <c r="E80" s="38" t="s">
        <v>327</v>
      </c>
      <c r="F80" s="38" t="s">
        <v>327</v>
      </c>
      <c r="G80" s="38" t="s">
        <v>327</v>
      </c>
      <c r="H80" s="38" t="s">
        <v>327</v>
      </c>
      <c r="I80" s="38">
        <v>2539</v>
      </c>
      <c r="J80" s="38" t="s">
        <v>327</v>
      </c>
    </row>
    <row r="81" spans="1:10" s="21" customFormat="1" ht="12.75">
      <c r="A81" s="127" t="s">
        <v>318</v>
      </c>
      <c r="B81" s="38">
        <v>570</v>
      </c>
      <c r="C81" s="38">
        <v>570</v>
      </c>
      <c r="D81" s="38">
        <v>570</v>
      </c>
      <c r="E81" s="38">
        <v>570</v>
      </c>
      <c r="F81" s="38">
        <v>531</v>
      </c>
      <c r="G81" s="38">
        <v>477</v>
      </c>
      <c r="H81" s="38">
        <v>635</v>
      </c>
      <c r="I81" s="38">
        <v>505</v>
      </c>
      <c r="J81" s="38">
        <v>477</v>
      </c>
    </row>
    <row r="82" spans="1:10" s="21" customFormat="1" ht="12.75">
      <c r="A82" s="127" t="s">
        <v>319</v>
      </c>
      <c r="B82" s="38" t="s">
        <v>329</v>
      </c>
      <c r="C82" s="38" t="s">
        <v>329</v>
      </c>
      <c r="D82" s="38" t="s">
        <v>329</v>
      </c>
      <c r="E82" s="38" t="s">
        <v>329</v>
      </c>
      <c r="F82" s="38" t="s">
        <v>159</v>
      </c>
      <c r="G82" s="38" t="s">
        <v>329</v>
      </c>
      <c r="H82" s="38" t="s">
        <v>159</v>
      </c>
      <c r="I82" s="38" t="s">
        <v>327</v>
      </c>
      <c r="J82" s="38" t="s">
        <v>329</v>
      </c>
    </row>
    <row r="83" spans="1:10" s="21" customFormat="1" ht="27" customHeight="1">
      <c r="A83" s="157" t="s">
        <v>320</v>
      </c>
      <c r="B83" s="38">
        <v>4550</v>
      </c>
      <c r="C83" s="38">
        <v>4550</v>
      </c>
      <c r="D83" s="38">
        <v>4550</v>
      </c>
      <c r="E83" s="38">
        <v>4550</v>
      </c>
      <c r="F83" s="38">
        <v>7360</v>
      </c>
      <c r="G83" s="38">
        <v>8000</v>
      </c>
      <c r="H83" s="38">
        <v>8800</v>
      </c>
      <c r="I83" s="38">
        <v>8454</v>
      </c>
      <c r="J83" s="38">
        <v>8000</v>
      </c>
    </row>
    <row r="84" spans="1:10" s="21" customFormat="1" ht="27" customHeight="1">
      <c r="A84" s="157" t="s">
        <v>321</v>
      </c>
      <c r="B84" s="38">
        <v>4500</v>
      </c>
      <c r="C84" s="38">
        <v>4500</v>
      </c>
      <c r="D84" s="38">
        <v>4500</v>
      </c>
      <c r="E84" s="38">
        <v>4500</v>
      </c>
      <c r="F84" s="38" t="s">
        <v>159</v>
      </c>
      <c r="G84" s="38" t="s">
        <v>159</v>
      </c>
      <c r="H84" s="38" t="s">
        <v>159</v>
      </c>
      <c r="I84" s="38" t="s">
        <v>159</v>
      </c>
      <c r="J84" s="38" t="s">
        <v>159</v>
      </c>
    </row>
    <row r="85" spans="1:10" s="21" customFormat="1" ht="25.5" customHeight="1">
      <c r="A85" s="157" t="s">
        <v>322</v>
      </c>
      <c r="B85" s="38" t="s">
        <v>330</v>
      </c>
      <c r="C85" s="38"/>
      <c r="D85" s="38"/>
      <c r="E85" s="38"/>
      <c r="F85" s="38"/>
      <c r="G85" s="38"/>
      <c r="H85" s="38"/>
      <c r="I85" s="38"/>
      <c r="J85" s="38"/>
    </row>
    <row r="86" spans="1:10" s="21" customFormat="1" ht="24.75" customHeight="1">
      <c r="A86" s="157" t="s">
        <v>323</v>
      </c>
      <c r="B86" s="38" t="s">
        <v>331</v>
      </c>
      <c r="C86" s="38"/>
      <c r="D86" s="38"/>
      <c r="E86" s="38"/>
      <c r="F86" s="38"/>
      <c r="G86" s="38"/>
      <c r="H86" s="38"/>
      <c r="I86" s="38"/>
      <c r="J86" s="38"/>
    </row>
    <row r="87" spans="1:10" s="21" customFormat="1" ht="12.75">
      <c r="A87" s="127" t="s">
        <v>161</v>
      </c>
      <c r="B87" s="38">
        <v>2400</v>
      </c>
      <c r="C87" s="38">
        <v>2400</v>
      </c>
      <c r="D87" s="38">
        <v>2400</v>
      </c>
      <c r="E87" s="38">
        <v>2400</v>
      </c>
      <c r="F87" s="38">
        <v>1416</v>
      </c>
      <c r="G87" s="38">
        <v>1539</v>
      </c>
      <c r="H87" s="38">
        <v>1693</v>
      </c>
      <c r="I87" s="38">
        <v>1539</v>
      </c>
      <c r="J87" s="38">
        <v>1539</v>
      </c>
    </row>
    <row r="88" spans="1:10" s="21" customFormat="1" ht="12.75">
      <c r="A88" s="127" t="s">
        <v>162</v>
      </c>
      <c r="B88" s="38">
        <v>3000</v>
      </c>
      <c r="C88" s="38">
        <v>3000</v>
      </c>
      <c r="D88" s="38">
        <v>3000</v>
      </c>
      <c r="E88" s="38">
        <v>3000</v>
      </c>
      <c r="F88" s="38">
        <v>1802</v>
      </c>
      <c r="G88" s="38">
        <v>1959</v>
      </c>
      <c r="H88" s="38">
        <v>2155</v>
      </c>
      <c r="I88" s="38">
        <v>1959</v>
      </c>
      <c r="J88" s="38">
        <v>1959</v>
      </c>
    </row>
    <row r="89" spans="1:10" s="21" customFormat="1" ht="39.75" customHeight="1">
      <c r="A89" s="157" t="s">
        <v>324</v>
      </c>
      <c r="B89" s="38">
        <v>5753</v>
      </c>
      <c r="C89" s="38">
        <v>4800</v>
      </c>
      <c r="D89" s="38">
        <v>5753</v>
      </c>
      <c r="E89" s="38">
        <v>4800</v>
      </c>
      <c r="F89" s="38" t="s">
        <v>159</v>
      </c>
      <c r="G89" s="38" t="s">
        <v>159</v>
      </c>
      <c r="H89" s="38" t="s">
        <v>159</v>
      </c>
      <c r="I89" s="38" t="s">
        <v>159</v>
      </c>
      <c r="J89" s="38" t="s">
        <v>159</v>
      </c>
    </row>
    <row r="90" spans="1:10" s="21" customFormat="1" ht="52.5" customHeight="1">
      <c r="A90" s="157" t="s">
        <v>325</v>
      </c>
      <c r="B90" s="38">
        <v>3200</v>
      </c>
      <c r="C90" s="38" t="s">
        <v>159</v>
      </c>
      <c r="D90" s="38" t="s">
        <v>159</v>
      </c>
      <c r="E90" s="38" t="s">
        <v>159</v>
      </c>
      <c r="F90" s="38" t="s">
        <v>159</v>
      </c>
      <c r="G90" s="38" t="s">
        <v>159</v>
      </c>
      <c r="H90" s="38" t="s">
        <v>159</v>
      </c>
      <c r="I90" s="38" t="s">
        <v>159</v>
      </c>
      <c r="J90" s="38" t="s">
        <v>159</v>
      </c>
    </row>
    <row r="91" spans="1:10" ht="12.75">
      <c r="A91" s="154" t="s">
        <v>449</v>
      </c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2.75">
      <c r="A92" s="154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2.75">
      <c r="A93" s="154" t="s">
        <v>450</v>
      </c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2.75">
      <c r="A94" s="154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2.75">
      <c r="A95" s="154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2.75">
      <c r="A96" s="154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2.75">
      <c r="A97" s="154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2.75">
      <c r="A98" s="154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2.75">
      <c r="A99" s="154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2.75">
      <c r="A100" s="154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2.75">
      <c r="A101" s="154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2.75">
      <c r="A102" s="154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2.75">
      <c r="A103" s="154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>
      <c r="A104" s="154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54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154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54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2.75">
      <c r="A108" s="154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154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2.75">
      <c r="A110" s="154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54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2.75">
      <c r="A112" s="154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154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2.75">
      <c r="A114" s="154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2.75">
      <c r="A115" s="154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154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2.75">
      <c r="A117" s="154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2.75">
      <c r="A118" s="154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2.75">
      <c r="A119" s="154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2.75">
      <c r="A120" s="154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2.75">
      <c r="A121" s="154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2.75">
      <c r="A122" s="154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.75">
      <c r="A123" s="154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2.75">
      <c r="A124" s="154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2.75">
      <c r="A125" s="154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2.75">
      <c r="A126" s="154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2.75">
      <c r="A127" s="154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2.75">
      <c r="A128" s="154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2.75">
      <c r="A129" s="154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2.75">
      <c r="A130" s="154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2.75">
      <c r="A131" s="154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2.75">
      <c r="A132" s="154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2.75">
      <c r="A133" s="154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2.75">
      <c r="A134" s="154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2.75">
      <c r="A135" s="154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2.75">
      <c r="A136" s="154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2.75">
      <c r="A137" s="154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2.75">
      <c r="A138" s="154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2.75">
      <c r="A139" s="154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2.75">
      <c r="A140" s="154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2.75">
      <c r="A141" s="154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2.75">
      <c r="A142" s="154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2.75">
      <c r="A143" s="154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2.75">
      <c r="A144" s="154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2.75">
      <c r="A145" s="154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2.75">
      <c r="A146" s="154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2.75">
      <c r="A147" s="154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2.75">
      <c r="A148" s="154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2.75">
      <c r="A149" s="154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2.75">
      <c r="A150" s="154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2.75">
      <c r="A151" s="154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2.75">
      <c r="A152" s="154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2.75">
      <c r="A153" s="154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12.75">
      <c r="A154" s="154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2.75">
      <c r="A155" s="154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2.75">
      <c r="A156" s="154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2.75">
      <c r="A157" s="154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2.75">
      <c r="A158" s="154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2.75">
      <c r="A159" s="154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2.75">
      <c r="A160" s="154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2.75">
      <c r="A161" s="154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2.75">
      <c r="A162" s="154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12.75">
      <c r="A163" s="154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2.75">
      <c r="A164" s="154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2.75">
      <c r="A165" s="154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2.75">
      <c r="A166" s="154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2.75">
      <c r="A167" s="154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12.75">
      <c r="A168" s="154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12.75">
      <c r="A169" s="154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2.75">
      <c r="A170" s="154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ht="12.75">
      <c r="A171" s="154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12.75">
      <c r="A172" s="154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12.75">
      <c r="A173" s="154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ht="12.75">
      <c r="A174" s="154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ht="12.75">
      <c r="A175" s="154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12.75">
      <c r="A176" s="154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2.75">
      <c r="A177" s="154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2.75">
      <c r="A178" s="154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2.75">
      <c r="A179" s="154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12.75">
      <c r="A180" s="154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2.75">
      <c r="A181" s="154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12.75">
      <c r="A182" s="154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ht="12.75">
      <c r="A183" s="154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ht="12.75">
      <c r="A184" s="154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12.75">
      <c r="A185" s="154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ht="12.75">
      <c r="A186" s="154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ht="12.75">
      <c r="A187" s="154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12.75">
      <c r="A188" s="154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12.75">
      <c r="A189" s="154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2.75">
      <c r="A190" s="154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ht="12.75">
      <c r="A191" s="154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2.75">
      <c r="A192" s="154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2.75">
      <c r="A193" s="154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2.75">
      <c r="A194" s="154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2.75">
      <c r="A195" s="154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2.75">
      <c r="A196" s="154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2.75">
      <c r="A197" s="154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2.75">
      <c r="A198" s="154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2.75">
      <c r="A199" s="154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2.75">
      <c r="A200" s="154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12.75">
      <c r="A201" s="154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ht="12.75">
      <c r="A202" s="154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ht="12.75">
      <c r="A203" s="154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12.75">
      <c r="A204" s="154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12.75">
      <c r="A205" s="154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2.75">
      <c r="A206" s="154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ht="12.75">
      <c r="A207" s="154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12.75">
      <c r="A208" s="154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12.75">
      <c r="A209" s="154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12.75">
      <c r="A210" s="154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2.75">
      <c r="A211" s="154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2.75">
      <c r="A212" s="154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2.75">
      <c r="A213" s="154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2.75">
      <c r="A214" s="154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2.75">
      <c r="A215" s="154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2.75">
      <c r="A216" s="154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2.75">
      <c r="A217" s="154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2.75">
      <c r="A218" s="154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2.75">
      <c r="A219" s="154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2.75">
      <c r="A220" s="154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2.75">
      <c r="A221" s="154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2.75">
      <c r="A222" s="154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2.75">
      <c r="A223" s="154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2.75">
      <c r="A224" s="154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2.75">
      <c r="A225" s="154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54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54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54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54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54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54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54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54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54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54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54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54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54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54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54"/>
      <c r="B240" s="13"/>
      <c r="C240" s="13"/>
      <c r="D240" s="13"/>
      <c r="E240" s="13"/>
      <c r="F240" s="13"/>
      <c r="G240" s="13"/>
      <c r="H240" s="13"/>
      <c r="I240" s="13"/>
      <c r="J240" s="13"/>
    </row>
    <row r="241" ht="12.75">
      <c r="A241" s="154"/>
    </row>
    <row r="242" ht="12.75">
      <c r="A242" s="154"/>
    </row>
    <row r="243" ht="12.75">
      <c r="A243" s="154"/>
    </row>
    <row r="244" ht="12.75">
      <c r="A244" s="154"/>
    </row>
    <row r="245" ht="12.75">
      <c r="A245" s="154"/>
    </row>
    <row r="246" ht="12.75">
      <c r="A246" s="154"/>
    </row>
    <row r="247" ht="12.75">
      <c r="A247" s="154"/>
    </row>
    <row r="248" ht="12.75">
      <c r="A248" s="154"/>
    </row>
    <row r="249" ht="12.75">
      <c r="A249" s="154"/>
    </row>
    <row r="250" ht="12.75">
      <c r="A250" s="154"/>
    </row>
    <row r="251" ht="12.75">
      <c r="A251" s="154"/>
    </row>
    <row r="252" ht="12.75">
      <c r="A252" s="154"/>
    </row>
    <row r="253" ht="12.75">
      <c r="A253" s="154"/>
    </row>
    <row r="254" ht="12.75">
      <c r="A254" s="154"/>
    </row>
    <row r="255" ht="12.75">
      <c r="A255" s="154"/>
    </row>
    <row r="256" ht="12.75">
      <c r="A256" s="154"/>
    </row>
    <row r="257" ht="12.75">
      <c r="A257" s="154"/>
    </row>
    <row r="258" ht="12.75">
      <c r="A258" s="154"/>
    </row>
    <row r="259" ht="12.75">
      <c r="A259" s="154"/>
    </row>
    <row r="260" ht="12.75">
      <c r="A260" s="154"/>
    </row>
    <row r="261" ht="12.75">
      <c r="A261" s="154"/>
    </row>
    <row r="262" ht="12.75">
      <c r="A262" s="154"/>
    </row>
    <row r="263" ht="12.75">
      <c r="A263" s="154"/>
    </row>
    <row r="264" ht="12.75">
      <c r="A264" s="154"/>
    </row>
    <row r="265" ht="12.75">
      <c r="A265" s="154"/>
    </row>
    <row r="266" ht="12.75">
      <c r="A266" s="154"/>
    </row>
    <row r="267" ht="12.75">
      <c r="A267" s="154"/>
    </row>
    <row r="268" ht="12.75">
      <c r="A268" s="154"/>
    </row>
    <row r="269" ht="12.75">
      <c r="A269" s="154"/>
    </row>
    <row r="270" ht="12.75">
      <c r="A270" s="154"/>
    </row>
    <row r="271" ht="12.75">
      <c r="A271" s="154"/>
    </row>
    <row r="272" ht="12.75">
      <c r="A272" s="154"/>
    </row>
    <row r="273" ht="12.75">
      <c r="A273" s="154"/>
    </row>
    <row r="274" ht="12.75">
      <c r="A274" s="154"/>
    </row>
    <row r="275" ht="12.75">
      <c r="A275" s="154"/>
    </row>
    <row r="276" ht="12.75">
      <c r="A276" s="154"/>
    </row>
    <row r="277" ht="12.75">
      <c r="A277" s="154"/>
    </row>
    <row r="278" ht="12.75">
      <c r="A278" s="154"/>
    </row>
    <row r="279" ht="12.75">
      <c r="A279" s="154"/>
    </row>
    <row r="280" ht="12.75">
      <c r="A280" s="154"/>
    </row>
    <row r="281" ht="12.75">
      <c r="A281" s="154"/>
    </row>
    <row r="282" ht="12.75">
      <c r="A282" s="154"/>
    </row>
    <row r="283" ht="12.75">
      <c r="A283" s="154"/>
    </row>
    <row r="284" ht="12.75">
      <c r="A284" s="154"/>
    </row>
    <row r="285" ht="12.75">
      <c r="A285" s="154"/>
    </row>
    <row r="286" ht="12.75">
      <c r="A286" s="154"/>
    </row>
    <row r="287" ht="12.75">
      <c r="A287" s="154"/>
    </row>
    <row r="288" ht="12.75">
      <c r="A288" s="154"/>
    </row>
    <row r="289" ht="12.75">
      <c r="A289" s="154"/>
    </row>
    <row r="290" ht="12.75">
      <c r="A290" s="154"/>
    </row>
    <row r="291" ht="12.75">
      <c r="A291" s="154"/>
    </row>
    <row r="292" ht="12.75">
      <c r="A292" s="154"/>
    </row>
    <row r="293" ht="12.75">
      <c r="A293" s="154"/>
    </row>
    <row r="294" ht="12.75">
      <c r="A294" s="154"/>
    </row>
    <row r="295" ht="12.75">
      <c r="A295" s="154"/>
    </row>
    <row r="296" ht="12.75">
      <c r="A296" s="154"/>
    </row>
    <row r="297" ht="12.75">
      <c r="A297" s="154"/>
    </row>
    <row r="298" ht="12.75">
      <c r="A298" s="154"/>
    </row>
    <row r="299" ht="12.75">
      <c r="A299" s="154"/>
    </row>
    <row r="300" ht="12.75">
      <c r="A300" s="154"/>
    </row>
    <row r="301" ht="12.75">
      <c r="A301" s="154"/>
    </row>
    <row r="302" ht="12.75">
      <c r="A302" s="154"/>
    </row>
    <row r="303" ht="12.75">
      <c r="A303" s="154"/>
    </row>
    <row r="304" ht="12.75">
      <c r="A304" s="154"/>
    </row>
    <row r="305" ht="12.75">
      <c r="A305" s="154"/>
    </row>
    <row r="306" ht="12.75">
      <c r="A306" s="154"/>
    </row>
    <row r="307" ht="12.75">
      <c r="A307" s="154"/>
    </row>
    <row r="308" ht="12.75">
      <c r="A308" s="154"/>
    </row>
    <row r="309" ht="12.75">
      <c r="A309" s="154"/>
    </row>
    <row r="310" ht="12.75">
      <c r="A310" s="154"/>
    </row>
    <row r="311" ht="12.75">
      <c r="A311" s="154"/>
    </row>
    <row r="312" ht="12.75">
      <c r="A312" s="154"/>
    </row>
    <row r="313" ht="12.75">
      <c r="A313" s="154"/>
    </row>
    <row r="314" ht="12.75">
      <c r="A314" s="154"/>
    </row>
    <row r="315" ht="12.75">
      <c r="A315" s="154"/>
    </row>
    <row r="316" ht="12.75">
      <c r="A316" s="154"/>
    </row>
    <row r="317" ht="12.75">
      <c r="A317" s="154"/>
    </row>
    <row r="318" ht="12.75">
      <c r="A318" s="154"/>
    </row>
    <row r="319" ht="12.75">
      <c r="A319" s="154"/>
    </row>
    <row r="320" ht="12.75">
      <c r="A320" s="154"/>
    </row>
    <row r="321" ht="12.75">
      <c r="A321" s="154"/>
    </row>
    <row r="322" ht="12.75">
      <c r="A322" s="154"/>
    </row>
    <row r="323" ht="12.75">
      <c r="A323" s="154"/>
    </row>
    <row r="324" ht="12.75">
      <c r="A324" s="154"/>
    </row>
    <row r="325" ht="12.75">
      <c r="A325" s="154"/>
    </row>
    <row r="326" ht="12.75">
      <c r="A326" s="154"/>
    </row>
    <row r="327" ht="12.75">
      <c r="A327" s="154"/>
    </row>
    <row r="328" ht="12.75">
      <c r="A328" s="154"/>
    </row>
    <row r="329" ht="12.75">
      <c r="A329" s="154"/>
    </row>
    <row r="330" ht="12.75">
      <c r="A330" s="154"/>
    </row>
    <row r="331" ht="12.75">
      <c r="A331" s="154"/>
    </row>
    <row r="332" ht="12.75">
      <c r="A332" s="154"/>
    </row>
    <row r="333" ht="12.75">
      <c r="A333" s="154"/>
    </row>
    <row r="334" ht="12.75">
      <c r="A334" s="154"/>
    </row>
    <row r="335" ht="12.75">
      <c r="A335" s="154"/>
    </row>
    <row r="336" ht="12.75">
      <c r="A336" s="154"/>
    </row>
    <row r="337" ht="12.75">
      <c r="A337" s="154"/>
    </row>
    <row r="338" ht="12.75">
      <c r="A338" s="154"/>
    </row>
    <row r="339" ht="12.75">
      <c r="A339" s="154"/>
    </row>
    <row r="340" ht="12.75">
      <c r="A340" s="154"/>
    </row>
    <row r="341" ht="12.75">
      <c r="A341" s="154"/>
    </row>
    <row r="342" ht="12.75">
      <c r="A342" s="154"/>
    </row>
    <row r="343" ht="12.75">
      <c r="A343" s="154"/>
    </row>
    <row r="344" ht="12.75">
      <c r="A344" s="154"/>
    </row>
    <row r="345" ht="12.75">
      <c r="A345" s="154"/>
    </row>
    <row r="346" ht="12.75">
      <c r="A346" s="154"/>
    </row>
    <row r="347" ht="12.75">
      <c r="A347" s="154"/>
    </row>
    <row r="348" ht="12.75">
      <c r="A348" s="154"/>
    </row>
    <row r="349" ht="12.75">
      <c r="A349" s="154"/>
    </row>
    <row r="350" ht="12.75">
      <c r="A350" s="154"/>
    </row>
    <row r="351" ht="12.75">
      <c r="A351" s="154"/>
    </row>
    <row r="352" ht="12.75">
      <c r="A352" s="154"/>
    </row>
    <row r="353" ht="12.75">
      <c r="A353" s="154"/>
    </row>
    <row r="354" ht="12.75">
      <c r="A354" s="154"/>
    </row>
    <row r="355" ht="12.75">
      <c r="A355" s="154"/>
    </row>
    <row r="356" ht="12.75">
      <c r="A356" s="154"/>
    </row>
    <row r="357" ht="12.75">
      <c r="A357" s="154"/>
    </row>
    <row r="358" ht="12.75">
      <c r="A358" s="154"/>
    </row>
    <row r="359" ht="12.75">
      <c r="A359" s="154"/>
    </row>
    <row r="360" ht="12.75">
      <c r="A360" s="154"/>
    </row>
    <row r="361" ht="12.75">
      <c r="A361" s="154"/>
    </row>
    <row r="362" ht="12.75">
      <c r="A362" s="154"/>
    </row>
    <row r="363" ht="12.75">
      <c r="A363" s="154"/>
    </row>
    <row r="364" ht="12.75">
      <c r="A364" s="154"/>
    </row>
    <row r="365" ht="12.75">
      <c r="A365" s="154"/>
    </row>
    <row r="366" ht="12.75">
      <c r="A366" s="154"/>
    </row>
    <row r="367" ht="12.75">
      <c r="A367" s="154"/>
    </row>
    <row r="368" ht="12.75">
      <c r="A368" s="154"/>
    </row>
    <row r="369" ht="12.75">
      <c r="A369" s="154"/>
    </row>
    <row r="370" ht="12.75">
      <c r="A370" s="154"/>
    </row>
    <row r="371" ht="12.75">
      <c r="A371" s="154"/>
    </row>
    <row r="372" ht="12.75">
      <c r="A372" s="154"/>
    </row>
    <row r="373" ht="12.75">
      <c r="A373" s="154"/>
    </row>
    <row r="374" ht="12.75">
      <c r="A374" s="154"/>
    </row>
    <row r="375" ht="12.75">
      <c r="A375" s="154"/>
    </row>
    <row r="376" ht="12.75">
      <c r="A376" s="154"/>
    </row>
    <row r="377" ht="12.75">
      <c r="A377" s="154"/>
    </row>
    <row r="378" ht="12.75">
      <c r="A378" s="154"/>
    </row>
    <row r="379" ht="12.75">
      <c r="A379" s="154"/>
    </row>
    <row r="380" ht="12.75">
      <c r="A380" s="154"/>
    </row>
    <row r="381" ht="12.75">
      <c r="A381" s="154"/>
    </row>
    <row r="382" ht="12.75">
      <c r="A382" s="154"/>
    </row>
    <row r="383" ht="12.75">
      <c r="A383" s="154"/>
    </row>
    <row r="384" ht="12.75">
      <c r="A384" s="154"/>
    </row>
    <row r="385" ht="12.75">
      <c r="A385" s="154"/>
    </row>
    <row r="386" ht="12.75">
      <c r="A386" s="154"/>
    </row>
    <row r="387" ht="12.75">
      <c r="A387" s="154"/>
    </row>
    <row r="388" ht="12.75">
      <c r="A388" s="154"/>
    </row>
    <row r="389" ht="12.75">
      <c r="A389" s="154"/>
    </row>
    <row r="390" ht="12.75">
      <c r="A390" s="154"/>
    </row>
    <row r="391" ht="12.75">
      <c r="A391" s="154"/>
    </row>
    <row r="392" ht="12.75">
      <c r="A392" s="154"/>
    </row>
    <row r="393" ht="12.75">
      <c r="A393" s="154"/>
    </row>
    <row r="394" ht="12.75">
      <c r="A394" s="154"/>
    </row>
    <row r="395" ht="12.75">
      <c r="A395" s="154"/>
    </row>
    <row r="396" ht="12.75">
      <c r="A396" s="154"/>
    </row>
    <row r="397" ht="12.75">
      <c r="A397" s="154"/>
    </row>
    <row r="398" ht="12.75">
      <c r="A398" s="154"/>
    </row>
    <row r="399" ht="12.75">
      <c r="A399" s="154"/>
    </row>
    <row r="400" ht="12.75">
      <c r="A400" s="154"/>
    </row>
    <row r="401" ht="12.75">
      <c r="A401" s="154"/>
    </row>
    <row r="402" ht="12.75">
      <c r="A402" s="154"/>
    </row>
    <row r="403" ht="12.75">
      <c r="A403" s="154"/>
    </row>
    <row r="404" ht="12.75">
      <c r="A404" s="154"/>
    </row>
    <row r="405" ht="12.75">
      <c r="A405" s="154"/>
    </row>
    <row r="406" ht="12.75">
      <c r="A406" s="154"/>
    </row>
    <row r="407" ht="12.75">
      <c r="A407" s="154"/>
    </row>
    <row r="408" ht="12.75">
      <c r="A408" s="154"/>
    </row>
    <row r="409" ht="12.75">
      <c r="A409" s="154"/>
    </row>
    <row r="410" ht="12.75">
      <c r="A410" s="154"/>
    </row>
    <row r="411" ht="12.75">
      <c r="A411" s="154"/>
    </row>
    <row r="412" ht="12.75">
      <c r="A412" s="154"/>
    </row>
    <row r="413" ht="12.75">
      <c r="A413" s="154"/>
    </row>
    <row r="414" ht="12.75">
      <c r="A414" s="154"/>
    </row>
    <row r="415" ht="12.75">
      <c r="A415" s="154"/>
    </row>
    <row r="416" ht="12.75">
      <c r="A416" s="154"/>
    </row>
    <row r="417" ht="12.75">
      <c r="A417" s="154"/>
    </row>
    <row r="418" ht="12.75">
      <c r="A418" s="154"/>
    </row>
    <row r="419" ht="12.75">
      <c r="A419" s="154"/>
    </row>
    <row r="420" ht="12.75">
      <c r="A420" s="154"/>
    </row>
    <row r="421" ht="12.75">
      <c r="A421" s="154"/>
    </row>
    <row r="422" ht="12.75">
      <c r="A422" s="154"/>
    </row>
    <row r="423" ht="12.75">
      <c r="A423" s="154"/>
    </row>
    <row r="424" ht="12.75">
      <c r="A424" s="154"/>
    </row>
    <row r="425" ht="12.75">
      <c r="A425" s="154"/>
    </row>
    <row r="426" ht="12.75">
      <c r="A426" s="154"/>
    </row>
    <row r="427" ht="12.75">
      <c r="A427" s="154"/>
    </row>
    <row r="428" ht="12.75">
      <c r="A428" s="154"/>
    </row>
    <row r="429" ht="12.75">
      <c r="A429" s="154"/>
    </row>
    <row r="430" ht="12.75">
      <c r="A430" s="154"/>
    </row>
    <row r="431" ht="12.75">
      <c r="A431" s="154"/>
    </row>
    <row r="432" ht="12.75">
      <c r="A432" s="154"/>
    </row>
    <row r="433" ht="12.75">
      <c r="A433" s="154"/>
    </row>
    <row r="434" ht="12.75">
      <c r="A434" s="154"/>
    </row>
    <row r="435" ht="12.75">
      <c r="A435" s="154"/>
    </row>
    <row r="436" ht="12.75">
      <c r="A436" s="154"/>
    </row>
    <row r="437" ht="12.75">
      <c r="A437" s="154"/>
    </row>
    <row r="438" ht="12.75">
      <c r="A438" s="154"/>
    </row>
    <row r="439" ht="12.75">
      <c r="A439" s="154"/>
    </row>
    <row r="440" ht="12.75">
      <c r="A440" s="154"/>
    </row>
    <row r="441" ht="12.75">
      <c r="A441" s="154"/>
    </row>
    <row r="442" ht="12.75">
      <c r="A442" s="154"/>
    </row>
    <row r="443" ht="12.75">
      <c r="A443" s="154"/>
    </row>
    <row r="444" ht="12.75">
      <c r="A444" s="154"/>
    </row>
    <row r="445" ht="12.75">
      <c r="A445" s="154"/>
    </row>
    <row r="446" ht="12.75">
      <c r="A446" s="154"/>
    </row>
    <row r="447" ht="12.75">
      <c r="A447" s="154"/>
    </row>
    <row r="448" ht="12.75">
      <c r="A448" s="154"/>
    </row>
    <row r="449" ht="12.75">
      <c r="A449" s="154"/>
    </row>
    <row r="450" ht="12.75">
      <c r="A450" s="154"/>
    </row>
    <row r="451" ht="12.75">
      <c r="A451" s="154"/>
    </row>
    <row r="452" ht="12.75">
      <c r="A452" s="154"/>
    </row>
    <row r="453" ht="12.75">
      <c r="A453" s="154"/>
    </row>
    <row r="454" ht="12.75">
      <c r="A454" s="154"/>
    </row>
    <row r="455" ht="12.75">
      <c r="A455" s="154"/>
    </row>
    <row r="456" ht="12.75">
      <c r="A456" s="154"/>
    </row>
    <row r="457" ht="12.75">
      <c r="A457" s="154"/>
    </row>
    <row r="458" ht="12.75">
      <c r="A458" s="154"/>
    </row>
    <row r="459" ht="12.75">
      <c r="A459" s="154"/>
    </row>
    <row r="460" ht="12.75">
      <c r="A460" s="154"/>
    </row>
    <row r="461" ht="12.75">
      <c r="A461" s="154"/>
    </row>
    <row r="462" ht="12.75">
      <c r="A462" s="154"/>
    </row>
    <row r="463" ht="12.75">
      <c r="A463" s="154"/>
    </row>
    <row r="464" ht="12.75">
      <c r="A464" s="154"/>
    </row>
    <row r="465" ht="12.75">
      <c r="A465" s="154"/>
    </row>
    <row r="466" ht="12.75">
      <c r="A466" s="154"/>
    </row>
    <row r="467" ht="12.75">
      <c r="A467" s="154"/>
    </row>
    <row r="468" ht="12.75">
      <c r="A468" s="154"/>
    </row>
    <row r="469" ht="12.75">
      <c r="A469" s="154"/>
    </row>
    <row r="470" ht="12.75">
      <c r="A470" s="154"/>
    </row>
    <row r="471" ht="12.75">
      <c r="A471" s="154"/>
    </row>
    <row r="472" ht="12.75">
      <c r="A472" s="154"/>
    </row>
    <row r="473" ht="12.75">
      <c r="A473" s="154"/>
    </row>
    <row r="474" ht="12.75">
      <c r="A474" s="154"/>
    </row>
    <row r="475" ht="12.75">
      <c r="A475" s="154"/>
    </row>
    <row r="476" ht="12.75">
      <c r="A476" s="154"/>
    </row>
    <row r="477" ht="12.75">
      <c r="A477" s="154"/>
    </row>
    <row r="478" ht="12.75">
      <c r="A478" s="154"/>
    </row>
    <row r="479" ht="12.75">
      <c r="A479" s="154"/>
    </row>
    <row r="480" ht="12.75">
      <c r="A480" s="154"/>
    </row>
    <row r="481" ht="12.75">
      <c r="A481" s="154"/>
    </row>
    <row r="482" ht="12.75">
      <c r="A482" s="154"/>
    </row>
    <row r="483" ht="12.75">
      <c r="A483" s="154"/>
    </row>
    <row r="484" ht="12.75">
      <c r="A484" s="154"/>
    </row>
    <row r="485" ht="12.75">
      <c r="A485" s="154"/>
    </row>
    <row r="486" ht="12.75">
      <c r="A486" s="154"/>
    </row>
    <row r="487" ht="12.75">
      <c r="A487" s="154"/>
    </row>
    <row r="488" ht="12.75">
      <c r="A488" s="154"/>
    </row>
    <row r="489" ht="12.75">
      <c r="A489" s="154"/>
    </row>
    <row r="490" ht="12.75">
      <c r="A490" s="154"/>
    </row>
    <row r="491" ht="12.75">
      <c r="A491" s="154"/>
    </row>
    <row r="492" ht="12.75">
      <c r="A492" s="154"/>
    </row>
    <row r="493" ht="12.75">
      <c r="A493" s="154"/>
    </row>
    <row r="494" ht="12.75">
      <c r="A494" s="154"/>
    </row>
    <row r="495" ht="12.75">
      <c r="A495" s="154"/>
    </row>
    <row r="496" ht="12.75">
      <c r="A496" s="154"/>
    </row>
    <row r="497" ht="12.75">
      <c r="A497" s="154"/>
    </row>
    <row r="498" ht="12.75">
      <c r="A498" s="154"/>
    </row>
    <row r="499" ht="12.75">
      <c r="A499" s="154"/>
    </row>
    <row r="500" ht="12.75">
      <c r="A500" s="154"/>
    </row>
    <row r="501" ht="12.75">
      <c r="A501" s="154"/>
    </row>
    <row r="502" ht="12.75">
      <c r="A502" s="154"/>
    </row>
    <row r="503" ht="12.75">
      <c r="A503" s="154"/>
    </row>
    <row r="504" ht="12.75">
      <c r="A504" s="154"/>
    </row>
    <row r="505" ht="12.75">
      <c r="A505" s="154"/>
    </row>
    <row r="506" ht="12.75">
      <c r="A506" s="154"/>
    </row>
    <row r="507" ht="12.75">
      <c r="A507" s="154"/>
    </row>
    <row r="508" ht="12.75">
      <c r="A508" s="154"/>
    </row>
    <row r="509" ht="12.75">
      <c r="A509" s="154"/>
    </row>
    <row r="510" ht="12.75">
      <c r="A510" s="154"/>
    </row>
    <row r="511" ht="12.75">
      <c r="A511" s="154"/>
    </row>
    <row r="512" ht="12.75">
      <c r="A512" s="154"/>
    </row>
    <row r="513" ht="12.75">
      <c r="A513" s="154"/>
    </row>
    <row r="514" ht="12.75">
      <c r="A514" s="154"/>
    </row>
    <row r="515" ht="12.75">
      <c r="A515" s="154"/>
    </row>
    <row r="516" ht="12.75">
      <c r="A516" s="154"/>
    </row>
    <row r="517" ht="12.75">
      <c r="A517" s="154"/>
    </row>
    <row r="518" ht="12.75">
      <c r="A518" s="154"/>
    </row>
    <row r="519" ht="12.75">
      <c r="A519" s="154"/>
    </row>
    <row r="520" ht="12.75">
      <c r="A520" s="154"/>
    </row>
    <row r="521" ht="12.75">
      <c r="A521" s="154"/>
    </row>
    <row r="522" ht="12.75">
      <c r="A522" s="154"/>
    </row>
    <row r="523" ht="12.75">
      <c r="A523" s="154"/>
    </row>
    <row r="524" ht="12.75">
      <c r="A524" s="154"/>
    </row>
    <row r="525" ht="12.75">
      <c r="A525" s="154"/>
    </row>
    <row r="526" ht="12.75">
      <c r="A526" s="154"/>
    </row>
    <row r="527" ht="12.75">
      <c r="A527" s="154"/>
    </row>
    <row r="528" ht="12.75">
      <c r="A528" s="154"/>
    </row>
    <row r="529" ht="12.75">
      <c r="A529" s="154"/>
    </row>
    <row r="530" ht="12.75">
      <c r="A530" s="154"/>
    </row>
    <row r="531" ht="12.75">
      <c r="A531" s="154"/>
    </row>
    <row r="532" ht="12.75">
      <c r="A532" s="154"/>
    </row>
    <row r="533" ht="12.75">
      <c r="A533" s="154"/>
    </row>
    <row r="534" ht="12.75">
      <c r="A534" s="154"/>
    </row>
    <row r="535" ht="12.75">
      <c r="A535" s="154"/>
    </row>
    <row r="536" ht="12.75">
      <c r="A536" s="154"/>
    </row>
    <row r="537" ht="12.75">
      <c r="A537" s="154"/>
    </row>
    <row r="538" ht="12.75">
      <c r="A538" s="154"/>
    </row>
    <row r="539" ht="12.75">
      <c r="A539" s="154"/>
    </row>
    <row r="540" ht="12.75">
      <c r="A540" s="154"/>
    </row>
    <row r="541" ht="12.75">
      <c r="A541" s="154"/>
    </row>
    <row r="542" ht="12.75">
      <c r="A542" s="154"/>
    </row>
    <row r="543" ht="12.75">
      <c r="A543" s="154"/>
    </row>
    <row r="544" ht="12.75">
      <c r="A544" s="154"/>
    </row>
    <row r="545" ht="12.75">
      <c r="A545" s="154"/>
    </row>
    <row r="546" ht="12.75">
      <c r="A546" s="154"/>
    </row>
    <row r="547" ht="12.75">
      <c r="A547" s="154"/>
    </row>
    <row r="548" ht="12.75">
      <c r="A548" s="154"/>
    </row>
    <row r="549" ht="12.75">
      <c r="A549" s="154"/>
    </row>
    <row r="550" ht="12.75">
      <c r="A550" s="154"/>
    </row>
    <row r="551" ht="12.75">
      <c r="A551" s="154"/>
    </row>
    <row r="552" ht="12.75">
      <c r="A552" s="154"/>
    </row>
    <row r="553" ht="12.75">
      <c r="A553" s="154"/>
    </row>
    <row r="554" ht="12.75">
      <c r="A554" s="154"/>
    </row>
    <row r="555" ht="12.75">
      <c r="A555" s="154"/>
    </row>
    <row r="556" ht="12.75">
      <c r="A556" s="154"/>
    </row>
    <row r="557" ht="12.75">
      <c r="A557" s="154"/>
    </row>
    <row r="558" ht="12.75">
      <c r="A558" s="154"/>
    </row>
    <row r="559" ht="12.75">
      <c r="A559" s="154"/>
    </row>
    <row r="560" ht="12.75">
      <c r="A560" s="154"/>
    </row>
    <row r="561" ht="12.75">
      <c r="A561" s="154"/>
    </row>
    <row r="562" ht="12.75">
      <c r="A562" s="154"/>
    </row>
    <row r="563" ht="12.75">
      <c r="A563" s="154"/>
    </row>
    <row r="564" ht="12.75">
      <c r="A564" s="154"/>
    </row>
    <row r="565" ht="12.75">
      <c r="A565" s="154"/>
    </row>
    <row r="566" ht="12.75">
      <c r="A566" s="154"/>
    </row>
    <row r="567" ht="12.75">
      <c r="A567" s="154"/>
    </row>
    <row r="568" ht="12.75">
      <c r="A568" s="154"/>
    </row>
    <row r="569" ht="12.75">
      <c r="A569" s="154"/>
    </row>
    <row r="570" ht="12.75">
      <c r="A570" s="154"/>
    </row>
    <row r="571" ht="12.75">
      <c r="A571" s="154"/>
    </row>
    <row r="572" ht="12.75">
      <c r="A572" s="154"/>
    </row>
    <row r="573" ht="12.75">
      <c r="A573" s="154"/>
    </row>
    <row r="574" ht="12.75">
      <c r="A574" s="154"/>
    </row>
    <row r="575" ht="12.75">
      <c r="A575" s="154"/>
    </row>
    <row r="576" ht="12.75">
      <c r="A576" s="154"/>
    </row>
    <row r="577" ht="12.75">
      <c r="A577" s="154"/>
    </row>
    <row r="578" ht="12.75">
      <c r="A578" s="154"/>
    </row>
    <row r="579" ht="12.75">
      <c r="A579" s="154"/>
    </row>
    <row r="580" ht="12.75">
      <c r="A580" s="154"/>
    </row>
    <row r="581" ht="12.75">
      <c r="A581" s="154"/>
    </row>
    <row r="582" ht="12.75">
      <c r="A582" s="154"/>
    </row>
    <row r="583" ht="12.75">
      <c r="A583" s="154"/>
    </row>
    <row r="584" ht="12.75">
      <c r="A584" s="154"/>
    </row>
    <row r="585" ht="12.75">
      <c r="A585" s="154"/>
    </row>
    <row r="586" ht="12.75">
      <c r="A586" s="154"/>
    </row>
    <row r="587" ht="12.75">
      <c r="A587" s="154"/>
    </row>
    <row r="588" ht="12.75">
      <c r="A588" s="154"/>
    </row>
    <row r="589" ht="12.75">
      <c r="A589" s="154"/>
    </row>
    <row r="590" ht="12.75">
      <c r="A590" s="154"/>
    </row>
    <row r="591" ht="12.75">
      <c r="A591" s="154"/>
    </row>
    <row r="592" ht="12.75">
      <c r="A592" s="154"/>
    </row>
    <row r="593" ht="12.75">
      <c r="A593" s="154"/>
    </row>
    <row r="594" ht="12.75">
      <c r="A594" s="154"/>
    </row>
    <row r="595" ht="12.75">
      <c r="A595" s="154"/>
    </row>
    <row r="596" ht="12.75">
      <c r="A596" s="154"/>
    </row>
    <row r="597" ht="12.75">
      <c r="A597" s="154"/>
    </row>
    <row r="598" ht="12.75">
      <c r="A598" s="154"/>
    </row>
    <row r="599" ht="12.75">
      <c r="A599" s="154"/>
    </row>
    <row r="600" ht="12.75">
      <c r="A600" s="154"/>
    </row>
    <row r="601" ht="12.75">
      <c r="A601" s="154"/>
    </row>
    <row r="602" ht="12.75">
      <c r="A602" s="154"/>
    </row>
    <row r="603" ht="12.75">
      <c r="A603" s="154"/>
    </row>
    <row r="604" ht="12.75">
      <c r="A604" s="154"/>
    </row>
    <row r="605" ht="12.75">
      <c r="A605" s="154"/>
    </row>
    <row r="606" ht="12.75">
      <c r="A606" s="154"/>
    </row>
    <row r="607" ht="12.75">
      <c r="A607" s="154"/>
    </row>
    <row r="608" ht="12.75">
      <c r="A608" s="154"/>
    </row>
    <row r="609" ht="12.75">
      <c r="A609" s="154"/>
    </row>
    <row r="610" ht="12.75">
      <c r="A610" s="154"/>
    </row>
    <row r="611" ht="12.75">
      <c r="A611" s="154"/>
    </row>
    <row r="612" ht="12.75">
      <c r="A612" s="154"/>
    </row>
    <row r="613" ht="12.75">
      <c r="A613" s="154"/>
    </row>
    <row r="614" ht="12.75">
      <c r="A614" s="154"/>
    </row>
    <row r="615" ht="12.75">
      <c r="A615" s="154"/>
    </row>
    <row r="616" ht="12.75">
      <c r="A616" s="154"/>
    </row>
    <row r="617" ht="12.75">
      <c r="A617" s="154"/>
    </row>
    <row r="618" ht="12.75">
      <c r="A618" s="154"/>
    </row>
    <row r="619" ht="12.75">
      <c r="A619" s="154"/>
    </row>
    <row r="620" ht="12.75">
      <c r="A620" s="154"/>
    </row>
    <row r="621" ht="12.75">
      <c r="A621" s="154"/>
    </row>
    <row r="622" ht="12.75">
      <c r="A622" s="154"/>
    </row>
    <row r="623" ht="12.75">
      <c r="A623" s="154"/>
    </row>
    <row r="624" ht="12.75">
      <c r="A624" s="154"/>
    </row>
    <row r="625" ht="12.75">
      <c r="A625" s="154"/>
    </row>
    <row r="626" ht="12.75">
      <c r="A626" s="154"/>
    </row>
    <row r="627" ht="12.75">
      <c r="A627" s="154"/>
    </row>
    <row r="628" ht="12.75">
      <c r="A628" s="154"/>
    </row>
    <row r="629" ht="12.75">
      <c r="A629" s="154"/>
    </row>
    <row r="630" ht="12.75">
      <c r="A630" s="154"/>
    </row>
    <row r="631" ht="12.75">
      <c r="A631" s="154"/>
    </row>
    <row r="632" ht="12.75">
      <c r="A632" s="154"/>
    </row>
    <row r="633" ht="12.75">
      <c r="A633" s="154"/>
    </row>
    <row r="634" ht="12.75">
      <c r="A634" s="154"/>
    </row>
    <row r="635" ht="12.75">
      <c r="A635" s="154"/>
    </row>
    <row r="636" ht="12.75">
      <c r="A636" s="154"/>
    </row>
    <row r="637" ht="12.75">
      <c r="A637" s="154"/>
    </row>
    <row r="638" ht="12.75">
      <c r="A638" s="154"/>
    </row>
    <row r="639" ht="12.75">
      <c r="A639" s="154"/>
    </row>
    <row r="640" ht="12.75">
      <c r="A640" s="154"/>
    </row>
    <row r="641" ht="12.75">
      <c r="A641" s="154"/>
    </row>
    <row r="642" ht="12.75">
      <c r="A642" s="154"/>
    </row>
    <row r="643" ht="12.75">
      <c r="A643" s="154"/>
    </row>
    <row r="644" ht="12.75">
      <c r="A644" s="154"/>
    </row>
    <row r="645" ht="12.75">
      <c r="A645" s="154"/>
    </row>
    <row r="646" ht="12.75">
      <c r="A646" s="154"/>
    </row>
    <row r="647" ht="12.75">
      <c r="A647" s="154"/>
    </row>
    <row r="648" ht="12.75">
      <c r="A648" s="154"/>
    </row>
    <row r="649" ht="12.75">
      <c r="A649" s="154"/>
    </row>
    <row r="650" ht="12.75">
      <c r="A650" s="154"/>
    </row>
    <row r="651" ht="12.75">
      <c r="A651" s="154"/>
    </row>
    <row r="652" ht="12.75">
      <c r="A652" s="154"/>
    </row>
    <row r="653" ht="12.75">
      <c r="A653" s="154"/>
    </row>
    <row r="654" ht="12.75">
      <c r="A654" s="154"/>
    </row>
    <row r="655" ht="12.75">
      <c r="A655" s="154"/>
    </row>
    <row r="656" ht="12.75">
      <c r="A656" s="154"/>
    </row>
    <row r="657" ht="12.75">
      <c r="A657" s="154"/>
    </row>
    <row r="658" ht="12.75">
      <c r="A658" s="154"/>
    </row>
    <row r="659" ht="12.75">
      <c r="A659" s="154"/>
    </row>
    <row r="660" ht="12.75">
      <c r="A660" s="154"/>
    </row>
    <row r="661" ht="12.75">
      <c r="A661" s="154"/>
    </row>
    <row r="662" ht="12.75">
      <c r="A662" s="154"/>
    </row>
    <row r="663" ht="12.75">
      <c r="A663" s="154"/>
    </row>
    <row r="664" ht="12.75">
      <c r="A664" s="154"/>
    </row>
    <row r="665" ht="12.75">
      <c r="A665" s="154"/>
    </row>
    <row r="666" ht="12.75">
      <c r="A666" s="154"/>
    </row>
    <row r="667" ht="12.75">
      <c r="A667" s="154"/>
    </row>
    <row r="668" ht="12.75">
      <c r="A668" s="154"/>
    </row>
    <row r="669" ht="12.75">
      <c r="A669" s="154"/>
    </row>
    <row r="670" ht="12.75">
      <c r="A670" s="154"/>
    </row>
    <row r="671" ht="12.75">
      <c r="A671" s="154"/>
    </row>
    <row r="672" ht="12.75">
      <c r="A672" s="154"/>
    </row>
    <row r="673" ht="12.75">
      <c r="A673" s="154"/>
    </row>
    <row r="674" ht="12.75">
      <c r="A674" s="154"/>
    </row>
    <row r="675" ht="12.75">
      <c r="A675" s="154"/>
    </row>
    <row r="676" ht="12.75">
      <c r="A676" s="154"/>
    </row>
    <row r="677" ht="12.75">
      <c r="A677" s="154"/>
    </row>
    <row r="678" ht="12.75">
      <c r="A678" s="154"/>
    </row>
    <row r="679" ht="12.75">
      <c r="A679" s="154"/>
    </row>
    <row r="680" ht="12.75">
      <c r="A680" s="154"/>
    </row>
    <row r="681" ht="12.75">
      <c r="A681" s="154"/>
    </row>
    <row r="682" ht="12.75">
      <c r="A682" s="154"/>
    </row>
    <row r="683" ht="12.75">
      <c r="A683" s="154"/>
    </row>
    <row r="684" ht="12.75">
      <c r="A684" s="154"/>
    </row>
    <row r="685" ht="12.75">
      <c r="A685" s="154"/>
    </row>
    <row r="686" ht="12.75">
      <c r="A686" s="154"/>
    </row>
    <row r="687" ht="12.75">
      <c r="A687" s="154"/>
    </row>
    <row r="688" ht="12.75">
      <c r="A688" s="154"/>
    </row>
    <row r="689" ht="12.75">
      <c r="A689" s="154"/>
    </row>
    <row r="690" ht="12.75">
      <c r="A690" s="154"/>
    </row>
    <row r="691" ht="12.75">
      <c r="A691" s="154"/>
    </row>
    <row r="692" ht="12.75">
      <c r="A692" s="154"/>
    </row>
    <row r="693" ht="12.75">
      <c r="A693" s="154"/>
    </row>
    <row r="694" ht="12.75">
      <c r="A694" s="154"/>
    </row>
    <row r="695" ht="12.75">
      <c r="A695" s="154"/>
    </row>
    <row r="696" ht="12.75">
      <c r="A696" s="154"/>
    </row>
    <row r="697" ht="12.75">
      <c r="A697" s="154"/>
    </row>
    <row r="698" ht="12.75">
      <c r="A698" s="154"/>
    </row>
    <row r="699" ht="12.75">
      <c r="A699" s="154"/>
    </row>
    <row r="700" ht="12.75">
      <c r="A700" s="154"/>
    </row>
    <row r="701" ht="12.75">
      <c r="A701" s="154"/>
    </row>
    <row r="702" ht="12.75">
      <c r="A702" s="154"/>
    </row>
    <row r="703" ht="12.75">
      <c r="A703" s="154"/>
    </row>
    <row r="704" ht="12.75">
      <c r="A704" s="154"/>
    </row>
    <row r="705" ht="12.75">
      <c r="A705" s="154"/>
    </row>
    <row r="706" ht="12.75">
      <c r="A706" s="154"/>
    </row>
    <row r="707" ht="12.75">
      <c r="A707" s="154"/>
    </row>
    <row r="708" ht="12.75">
      <c r="A708" s="154"/>
    </row>
    <row r="709" ht="12.75">
      <c r="A709" s="154"/>
    </row>
    <row r="710" ht="12.75">
      <c r="A710" s="154"/>
    </row>
    <row r="711" ht="12.75">
      <c r="A711" s="154"/>
    </row>
    <row r="712" ht="12.75">
      <c r="A712" s="154"/>
    </row>
    <row r="713" ht="12.75">
      <c r="A713" s="154"/>
    </row>
    <row r="714" ht="12.75">
      <c r="A714" s="154"/>
    </row>
    <row r="715" ht="12.75">
      <c r="A715" s="154"/>
    </row>
    <row r="716" ht="12.75">
      <c r="A716" s="154"/>
    </row>
    <row r="717" ht="12.75">
      <c r="A717" s="154"/>
    </row>
    <row r="718" ht="12.75">
      <c r="A718" s="154"/>
    </row>
    <row r="719" ht="12.75">
      <c r="A719" s="154"/>
    </row>
    <row r="720" ht="12.75">
      <c r="A720" s="154"/>
    </row>
    <row r="721" ht="12.75">
      <c r="A721" s="154"/>
    </row>
    <row r="722" ht="12.75">
      <c r="A722" s="154"/>
    </row>
    <row r="723" ht="12.75">
      <c r="A723" s="154"/>
    </row>
    <row r="724" ht="12.75">
      <c r="A724" s="154"/>
    </row>
    <row r="725" ht="12.75">
      <c r="A725" s="154"/>
    </row>
    <row r="726" ht="12.75">
      <c r="A726" s="154"/>
    </row>
    <row r="727" ht="12.75">
      <c r="A727" s="154"/>
    </row>
    <row r="728" ht="12.75">
      <c r="A728" s="154"/>
    </row>
    <row r="729" ht="12.75">
      <c r="A729" s="154"/>
    </row>
    <row r="730" ht="12.75">
      <c r="A730" s="154"/>
    </row>
    <row r="731" ht="12.75">
      <c r="A731" s="154"/>
    </row>
    <row r="732" ht="12.75">
      <c r="A732" s="154"/>
    </row>
    <row r="733" ht="12.75">
      <c r="A733" s="154"/>
    </row>
    <row r="734" ht="12.75">
      <c r="A734" s="154"/>
    </row>
    <row r="735" ht="12.75">
      <c r="A735" s="154"/>
    </row>
    <row r="736" ht="12.75">
      <c r="A736" s="154"/>
    </row>
    <row r="737" ht="12.75">
      <c r="A737" s="154"/>
    </row>
    <row r="738" ht="12.75">
      <c r="A738" s="154"/>
    </row>
    <row r="739" ht="12.75">
      <c r="A739" s="154"/>
    </row>
    <row r="740" ht="12.75">
      <c r="A740" s="154"/>
    </row>
    <row r="741" ht="12.75">
      <c r="A741" s="154"/>
    </row>
    <row r="742" ht="12.75">
      <c r="A742" s="154"/>
    </row>
    <row r="743" ht="12.75">
      <c r="A743" s="154"/>
    </row>
    <row r="744" ht="12.75">
      <c r="A744" s="154"/>
    </row>
    <row r="745" ht="12.75">
      <c r="A745" s="154"/>
    </row>
    <row r="746" ht="12.75">
      <c r="A746" s="154"/>
    </row>
    <row r="747" ht="12.75">
      <c r="A747" s="154"/>
    </row>
    <row r="748" ht="12.75">
      <c r="A748" s="154"/>
    </row>
    <row r="749" ht="12.75">
      <c r="A749" s="154"/>
    </row>
    <row r="750" ht="12.75">
      <c r="A750" s="154"/>
    </row>
    <row r="751" ht="12.75">
      <c r="A751" s="154"/>
    </row>
    <row r="752" ht="12.75">
      <c r="A752" s="154"/>
    </row>
    <row r="753" ht="12.75">
      <c r="A753" s="154"/>
    </row>
    <row r="754" ht="12.75">
      <c r="A754" s="154"/>
    </row>
    <row r="755" ht="12.75">
      <c r="A755" s="154"/>
    </row>
    <row r="756" ht="12.75">
      <c r="A756" s="154"/>
    </row>
    <row r="757" ht="12.75">
      <c r="A757" s="154"/>
    </row>
    <row r="758" ht="12.75">
      <c r="A758" s="154"/>
    </row>
    <row r="759" ht="12.75">
      <c r="A759" s="154"/>
    </row>
    <row r="760" ht="12.75">
      <c r="A760" s="154"/>
    </row>
    <row r="761" ht="12.75">
      <c r="A761" s="154"/>
    </row>
    <row r="762" ht="12.75">
      <c r="A762" s="154"/>
    </row>
    <row r="763" ht="12.75">
      <c r="A763" s="154"/>
    </row>
    <row r="764" ht="12.75">
      <c r="A764" s="154"/>
    </row>
    <row r="765" ht="12.75">
      <c r="A765" s="154"/>
    </row>
    <row r="766" ht="12.75">
      <c r="A766" s="154"/>
    </row>
    <row r="767" ht="12.75">
      <c r="A767" s="154"/>
    </row>
    <row r="768" ht="12.75">
      <c r="A768" s="154"/>
    </row>
    <row r="769" ht="12.75">
      <c r="A769" s="154"/>
    </row>
    <row r="770" ht="12.75">
      <c r="A770" s="154"/>
    </row>
    <row r="771" ht="12.75">
      <c r="A771" s="154"/>
    </row>
    <row r="772" ht="12.75">
      <c r="A772" s="154"/>
    </row>
    <row r="773" ht="12.75">
      <c r="A773" s="154"/>
    </row>
    <row r="774" ht="12.75">
      <c r="A774" s="154"/>
    </row>
    <row r="775" ht="12.75">
      <c r="A775" s="154"/>
    </row>
    <row r="776" ht="12.75">
      <c r="A776" s="154"/>
    </row>
    <row r="777" ht="12.75">
      <c r="A777" s="154"/>
    </row>
    <row r="778" ht="12.75">
      <c r="A778" s="154"/>
    </row>
    <row r="779" ht="12.75">
      <c r="A779" s="154"/>
    </row>
    <row r="780" ht="12.75">
      <c r="A780" s="154"/>
    </row>
    <row r="781" ht="12.75">
      <c r="A781" s="154"/>
    </row>
    <row r="782" ht="12.75">
      <c r="A782" s="154"/>
    </row>
    <row r="783" ht="12.75">
      <c r="A783" s="154"/>
    </row>
    <row r="784" ht="12.75">
      <c r="A784" s="154"/>
    </row>
    <row r="785" ht="12.75">
      <c r="A785" s="154"/>
    </row>
    <row r="786" ht="12.75">
      <c r="A786" s="154"/>
    </row>
    <row r="787" ht="12.75">
      <c r="A787" s="154"/>
    </row>
    <row r="788" ht="12.75">
      <c r="A788" s="154"/>
    </row>
    <row r="789" ht="12.75">
      <c r="A789" s="154"/>
    </row>
    <row r="790" ht="12.75">
      <c r="A790" s="154"/>
    </row>
    <row r="791" ht="12.75">
      <c r="A791" s="154"/>
    </row>
    <row r="792" ht="12.75">
      <c r="A792" s="154"/>
    </row>
    <row r="793" ht="12.75">
      <c r="A793" s="154"/>
    </row>
    <row r="794" ht="12.75">
      <c r="A794" s="154"/>
    </row>
    <row r="795" ht="12.75">
      <c r="A795" s="154"/>
    </row>
    <row r="796" ht="12.75">
      <c r="A796" s="154"/>
    </row>
    <row r="797" ht="12.75">
      <c r="A797" s="154"/>
    </row>
    <row r="798" ht="12.75">
      <c r="A798" s="154"/>
    </row>
    <row r="799" ht="12.75">
      <c r="A799" s="154"/>
    </row>
    <row r="800" ht="12.75">
      <c r="A800" s="154"/>
    </row>
    <row r="801" ht="12.75">
      <c r="A801" s="154"/>
    </row>
    <row r="802" ht="12.75">
      <c r="A802" s="154"/>
    </row>
    <row r="803" ht="12.75">
      <c r="A803" s="154"/>
    </row>
    <row r="804" ht="12.75">
      <c r="A804" s="154"/>
    </row>
    <row r="805" ht="12.75">
      <c r="A805" s="154"/>
    </row>
    <row r="806" ht="12.75">
      <c r="A806" s="154"/>
    </row>
    <row r="807" ht="12.75">
      <c r="A807" s="154"/>
    </row>
    <row r="808" ht="12.75">
      <c r="A808" s="154"/>
    </row>
    <row r="809" ht="12.75">
      <c r="A809" s="154"/>
    </row>
    <row r="810" ht="12.75">
      <c r="A810" s="154"/>
    </row>
    <row r="811" ht="12.75">
      <c r="A811" s="154"/>
    </row>
    <row r="812" ht="12.75">
      <c r="A812" s="154"/>
    </row>
    <row r="813" ht="12.75">
      <c r="A813" s="154"/>
    </row>
    <row r="814" ht="12.75">
      <c r="A814" s="154"/>
    </row>
    <row r="815" ht="12.75">
      <c r="A815" s="154"/>
    </row>
    <row r="816" ht="12.75">
      <c r="A816" s="154"/>
    </row>
    <row r="817" ht="12.75">
      <c r="A817" s="154"/>
    </row>
    <row r="818" ht="12.75">
      <c r="A818" s="154"/>
    </row>
    <row r="819" ht="12.75">
      <c r="A819" s="154"/>
    </row>
    <row r="820" ht="12.75">
      <c r="A820" s="154"/>
    </row>
    <row r="821" ht="12.75">
      <c r="A821" s="154"/>
    </row>
    <row r="822" ht="12.75">
      <c r="A822" s="154"/>
    </row>
    <row r="823" ht="12.75">
      <c r="A823" s="154"/>
    </row>
    <row r="824" ht="12.75">
      <c r="A824" s="154"/>
    </row>
    <row r="825" ht="12.75">
      <c r="A825" s="154"/>
    </row>
    <row r="826" ht="12.75">
      <c r="A826" s="154"/>
    </row>
    <row r="827" ht="12.75">
      <c r="A827" s="154"/>
    </row>
    <row r="828" ht="12.75">
      <c r="A828" s="154"/>
    </row>
    <row r="829" ht="12.75">
      <c r="A829" s="154"/>
    </row>
    <row r="830" ht="12.75">
      <c r="A830" s="154"/>
    </row>
    <row r="831" ht="12.75">
      <c r="A831" s="154"/>
    </row>
    <row r="832" ht="12.75">
      <c r="A832" s="154"/>
    </row>
    <row r="833" ht="12.75">
      <c r="A833" s="154"/>
    </row>
    <row r="834" ht="12.75">
      <c r="A834" s="154"/>
    </row>
    <row r="835" ht="12.75">
      <c r="A835" s="154"/>
    </row>
    <row r="836" ht="12.75">
      <c r="A836" s="154"/>
    </row>
    <row r="837" ht="12.75">
      <c r="A837" s="154"/>
    </row>
    <row r="838" ht="12.75">
      <c r="A838" s="154"/>
    </row>
    <row r="839" ht="12.75">
      <c r="A839" s="154"/>
    </row>
    <row r="840" ht="12.75">
      <c r="A840" s="154"/>
    </row>
    <row r="841" ht="12.75">
      <c r="A841" s="154"/>
    </row>
    <row r="842" ht="12.75">
      <c r="A842" s="154"/>
    </row>
    <row r="843" ht="12.75">
      <c r="A843" s="154"/>
    </row>
    <row r="844" ht="12.75">
      <c r="A844" s="154"/>
    </row>
    <row r="845" ht="12.75">
      <c r="A845" s="154"/>
    </row>
    <row r="846" ht="12.75">
      <c r="A846" s="154"/>
    </row>
    <row r="847" ht="12.75">
      <c r="A847" s="154"/>
    </row>
    <row r="848" ht="12.75">
      <c r="A848" s="154"/>
    </row>
    <row r="849" ht="12.75">
      <c r="A849" s="154"/>
    </row>
    <row r="850" ht="12.75">
      <c r="A850" s="154"/>
    </row>
    <row r="851" ht="12.75">
      <c r="A851" s="154"/>
    </row>
    <row r="852" ht="12.75">
      <c r="A852" s="154"/>
    </row>
    <row r="853" ht="12.75">
      <c r="A853" s="154"/>
    </row>
    <row r="854" ht="12.75">
      <c r="A854" s="154"/>
    </row>
    <row r="855" ht="12.75">
      <c r="A855" s="154"/>
    </row>
    <row r="856" ht="12.75">
      <c r="A856" s="154"/>
    </row>
    <row r="857" ht="12.75">
      <c r="A857" s="154"/>
    </row>
    <row r="858" ht="12.75">
      <c r="A858" s="154"/>
    </row>
    <row r="859" ht="12.75">
      <c r="A859" s="154"/>
    </row>
    <row r="860" ht="12.75">
      <c r="A860" s="154"/>
    </row>
    <row r="861" ht="12.75">
      <c r="A861" s="154"/>
    </row>
    <row r="862" ht="12.75">
      <c r="A862" s="154"/>
    </row>
    <row r="863" ht="12.75">
      <c r="A863" s="154"/>
    </row>
    <row r="864" ht="12.75">
      <c r="A864" s="154"/>
    </row>
    <row r="865" ht="12.75">
      <c r="A865" s="154"/>
    </row>
    <row r="866" ht="12.75">
      <c r="A866" s="154"/>
    </row>
    <row r="867" ht="12.75">
      <c r="A867" s="154"/>
    </row>
    <row r="868" ht="12.75">
      <c r="A868" s="154"/>
    </row>
    <row r="869" ht="12.75">
      <c r="A869" s="154"/>
    </row>
    <row r="870" ht="12.75">
      <c r="A870" s="154"/>
    </row>
    <row r="871" ht="12.75">
      <c r="A871" s="154"/>
    </row>
    <row r="872" ht="12.75">
      <c r="A872" s="154"/>
    </row>
    <row r="873" ht="12.75">
      <c r="A873" s="154"/>
    </row>
    <row r="874" ht="12.75">
      <c r="A874" s="154"/>
    </row>
    <row r="875" ht="12.75">
      <c r="A875" s="154"/>
    </row>
    <row r="876" ht="12.75">
      <c r="A876" s="154"/>
    </row>
    <row r="877" ht="12.75">
      <c r="A877" s="154"/>
    </row>
    <row r="878" ht="12.75">
      <c r="A878" s="154"/>
    </row>
    <row r="879" ht="12.75">
      <c r="A879" s="154"/>
    </row>
    <row r="880" ht="12.75">
      <c r="A880" s="154"/>
    </row>
    <row r="881" ht="12.75">
      <c r="A881" s="154"/>
    </row>
    <row r="882" ht="12.75">
      <c r="A882" s="154"/>
    </row>
    <row r="883" ht="12.75">
      <c r="A883" s="154"/>
    </row>
    <row r="884" ht="12.75">
      <c r="A884" s="154"/>
    </row>
    <row r="885" ht="12.75">
      <c r="A885" s="154"/>
    </row>
    <row r="886" ht="12.75">
      <c r="A886" s="154"/>
    </row>
    <row r="887" ht="12.75">
      <c r="A887" s="154"/>
    </row>
    <row r="888" ht="12.75">
      <c r="A888" s="154"/>
    </row>
    <row r="889" ht="12.75">
      <c r="A889" s="154"/>
    </row>
    <row r="890" ht="12.75">
      <c r="A890" s="154"/>
    </row>
    <row r="891" ht="12.75">
      <c r="A891" s="154"/>
    </row>
    <row r="892" ht="12.75">
      <c r="A892" s="154"/>
    </row>
    <row r="893" ht="12.75">
      <c r="A893" s="154"/>
    </row>
    <row r="894" ht="12.75">
      <c r="A894" s="154"/>
    </row>
    <row r="895" ht="12.75">
      <c r="A895" s="154"/>
    </row>
    <row r="896" ht="12.75">
      <c r="A896" s="154"/>
    </row>
    <row r="897" ht="12.75">
      <c r="A897" s="154"/>
    </row>
    <row r="898" ht="12.75">
      <c r="A898" s="154"/>
    </row>
    <row r="899" ht="12.75">
      <c r="A899" s="154"/>
    </row>
    <row r="900" ht="12.75">
      <c r="A900" s="154"/>
    </row>
    <row r="901" ht="12.75">
      <c r="A901" s="154"/>
    </row>
    <row r="902" ht="12.75">
      <c r="A902" s="154"/>
    </row>
    <row r="903" ht="12.75">
      <c r="A903" s="154"/>
    </row>
    <row r="904" ht="12.75">
      <c r="A904" s="154"/>
    </row>
    <row r="905" ht="12.75">
      <c r="A905" s="154"/>
    </row>
    <row r="906" ht="12.75">
      <c r="A906" s="154"/>
    </row>
    <row r="907" ht="12.75">
      <c r="A907" s="154"/>
    </row>
    <row r="908" ht="12.75">
      <c r="A908" s="154"/>
    </row>
    <row r="909" ht="12.75">
      <c r="A909" s="154"/>
    </row>
    <row r="910" ht="12.75">
      <c r="A910" s="154"/>
    </row>
    <row r="911" ht="12.75">
      <c r="A911" s="154"/>
    </row>
    <row r="912" ht="12.75">
      <c r="A912" s="154"/>
    </row>
    <row r="913" ht="12.75">
      <c r="A913" s="154"/>
    </row>
    <row r="914" ht="12.75">
      <c r="A914" s="154"/>
    </row>
    <row r="915" ht="12.75">
      <c r="A915" s="154"/>
    </row>
    <row r="916" ht="12.75">
      <c r="A916" s="154"/>
    </row>
    <row r="917" ht="12.75">
      <c r="A917" s="154"/>
    </row>
    <row r="918" ht="12.75">
      <c r="A918" s="154"/>
    </row>
    <row r="919" ht="12.75">
      <c r="A919" s="154"/>
    </row>
    <row r="920" ht="12.75">
      <c r="A920" s="154"/>
    </row>
    <row r="921" ht="12.75">
      <c r="A921" s="154"/>
    </row>
    <row r="922" ht="12.75">
      <c r="A922" s="154"/>
    </row>
    <row r="923" ht="12.75">
      <c r="A923" s="154"/>
    </row>
    <row r="924" ht="12.75">
      <c r="A924" s="154"/>
    </row>
    <row r="925" ht="12.75">
      <c r="A925" s="154"/>
    </row>
    <row r="926" ht="12.75">
      <c r="A926" s="154"/>
    </row>
    <row r="927" ht="12.75">
      <c r="A927" s="154"/>
    </row>
    <row r="928" ht="12.75">
      <c r="A928" s="154"/>
    </row>
    <row r="929" ht="12.75">
      <c r="A929" s="154"/>
    </row>
    <row r="930" ht="12.75">
      <c r="A930" s="154"/>
    </row>
    <row r="931" ht="12.75">
      <c r="A931" s="154"/>
    </row>
    <row r="932" ht="12.75">
      <c r="A932" s="154"/>
    </row>
    <row r="933" ht="12.75">
      <c r="A933" s="154"/>
    </row>
    <row r="934" ht="12.75">
      <c r="A934" s="154"/>
    </row>
    <row r="935" ht="12.75">
      <c r="A935" s="154"/>
    </row>
    <row r="936" ht="12.75">
      <c r="A936" s="154"/>
    </row>
    <row r="937" ht="12.75">
      <c r="A937" s="154"/>
    </row>
    <row r="938" ht="12.75">
      <c r="A938" s="154"/>
    </row>
    <row r="939" ht="12.75">
      <c r="A939" s="154"/>
    </row>
    <row r="940" ht="12.75">
      <c r="A940" s="154"/>
    </row>
    <row r="941" ht="12.75">
      <c r="A941" s="154"/>
    </row>
    <row r="942" ht="12.75">
      <c r="A942" s="154"/>
    </row>
    <row r="943" ht="12.75">
      <c r="A943" s="154"/>
    </row>
    <row r="944" ht="12.75">
      <c r="A944" s="154"/>
    </row>
    <row r="945" ht="12.75">
      <c r="A945" s="154"/>
    </row>
    <row r="946" ht="12.75">
      <c r="A946" s="154"/>
    </row>
    <row r="947" ht="12.75">
      <c r="A947" s="154"/>
    </row>
    <row r="948" ht="12.75">
      <c r="A948" s="154"/>
    </row>
    <row r="949" ht="12.75">
      <c r="A949" s="154"/>
    </row>
    <row r="950" ht="12.75">
      <c r="A950" s="154"/>
    </row>
    <row r="951" ht="12.75">
      <c r="A951" s="154"/>
    </row>
    <row r="952" ht="12.75">
      <c r="A952" s="154"/>
    </row>
    <row r="953" ht="12.75">
      <c r="A953" s="154"/>
    </row>
    <row r="954" ht="12.75">
      <c r="A954" s="154"/>
    </row>
    <row r="955" ht="12.75">
      <c r="A955" s="154"/>
    </row>
    <row r="956" ht="12.75">
      <c r="A956" s="154"/>
    </row>
    <row r="957" ht="12.75">
      <c r="A957" s="154"/>
    </row>
    <row r="958" ht="12.75">
      <c r="A958" s="154"/>
    </row>
    <row r="959" ht="12.75">
      <c r="A959" s="154"/>
    </row>
    <row r="960" ht="12.75">
      <c r="A960" s="154"/>
    </row>
    <row r="961" ht="12.75">
      <c r="A961" s="154"/>
    </row>
    <row r="962" ht="12.75">
      <c r="A962" s="154"/>
    </row>
    <row r="963" ht="12.75">
      <c r="A963" s="154"/>
    </row>
    <row r="964" ht="12.75">
      <c r="A964" s="154"/>
    </row>
    <row r="965" ht="12.75">
      <c r="A965" s="154"/>
    </row>
    <row r="966" ht="12.75">
      <c r="A966" s="154"/>
    </row>
    <row r="967" ht="12.75">
      <c r="A967" s="154"/>
    </row>
    <row r="968" ht="12.75">
      <c r="A968" s="154"/>
    </row>
    <row r="969" ht="12.75">
      <c r="A969" s="154"/>
    </row>
    <row r="970" ht="12.75">
      <c r="A970" s="154"/>
    </row>
    <row r="971" ht="12.75">
      <c r="A971" s="154"/>
    </row>
    <row r="972" ht="12.75">
      <c r="A972" s="154"/>
    </row>
    <row r="973" ht="12.75">
      <c r="A973" s="154"/>
    </row>
    <row r="974" ht="12.75">
      <c r="A974" s="154"/>
    </row>
    <row r="975" ht="12.75">
      <c r="A975" s="154"/>
    </row>
    <row r="976" ht="12.75">
      <c r="A976" s="154"/>
    </row>
    <row r="977" ht="12.75">
      <c r="A977" s="154"/>
    </row>
    <row r="978" ht="12.75">
      <c r="A978" s="154"/>
    </row>
    <row r="979" ht="12.75">
      <c r="A979" s="154"/>
    </row>
    <row r="980" ht="12.75">
      <c r="A980" s="154"/>
    </row>
    <row r="981" ht="12.75">
      <c r="A981" s="154"/>
    </row>
    <row r="982" ht="12.75">
      <c r="A982" s="154"/>
    </row>
    <row r="983" ht="12.75">
      <c r="A983" s="154"/>
    </row>
    <row r="984" ht="12.75">
      <c r="A984" s="154"/>
    </row>
    <row r="985" ht="12.75">
      <c r="A985" s="154"/>
    </row>
    <row r="986" ht="12.75">
      <c r="A986" s="154"/>
    </row>
    <row r="987" ht="12.75">
      <c r="A987" s="154"/>
    </row>
    <row r="988" ht="12.75">
      <c r="A988" s="154"/>
    </row>
    <row r="989" ht="12.75">
      <c r="A989" s="154"/>
    </row>
    <row r="990" ht="12.75">
      <c r="A990" s="154"/>
    </row>
    <row r="991" ht="12.75">
      <c r="A991" s="154"/>
    </row>
    <row r="992" ht="12.75">
      <c r="A992" s="154"/>
    </row>
    <row r="993" ht="12.75">
      <c r="A993" s="154"/>
    </row>
    <row r="994" ht="12.75">
      <c r="A994" s="154"/>
    </row>
    <row r="995" ht="12.75">
      <c r="A995" s="154"/>
    </row>
    <row r="996" ht="12.75">
      <c r="A996" s="154"/>
    </row>
    <row r="997" ht="12.75">
      <c r="A997" s="154"/>
    </row>
    <row r="998" ht="12.75">
      <c r="A998" s="154"/>
    </row>
    <row r="999" ht="12.75">
      <c r="A999" s="154"/>
    </row>
    <row r="1000" ht="12.75">
      <c r="A1000" s="154"/>
    </row>
    <row r="1001" ht="12.75">
      <c r="A1001" s="154"/>
    </row>
    <row r="1002" ht="12.75">
      <c r="A1002" s="154"/>
    </row>
    <row r="1003" ht="12.75">
      <c r="A1003" s="154"/>
    </row>
    <row r="1004" ht="12.75">
      <c r="A1004" s="154"/>
    </row>
    <row r="1005" ht="12.75">
      <c r="A1005" s="154"/>
    </row>
    <row r="1006" ht="12.75">
      <c r="A1006" s="154"/>
    </row>
    <row r="1007" ht="12.75">
      <c r="A1007" s="154"/>
    </row>
    <row r="1008" ht="12.75">
      <c r="A1008" s="154"/>
    </row>
    <row r="1009" ht="12.75">
      <c r="A1009" s="154"/>
    </row>
    <row r="1010" ht="12.75">
      <c r="A1010" s="154"/>
    </row>
    <row r="1011" ht="12.75">
      <c r="A1011" s="154"/>
    </row>
    <row r="1012" ht="12.75">
      <c r="A1012" s="154"/>
    </row>
    <row r="1013" ht="12.75">
      <c r="A1013" s="154"/>
    </row>
    <row r="1014" ht="12.75">
      <c r="A1014" s="154"/>
    </row>
    <row r="1015" ht="12.75">
      <c r="A1015" s="154"/>
    </row>
    <row r="1016" ht="12.75">
      <c r="A1016" s="154"/>
    </row>
    <row r="1017" ht="12.75">
      <c r="A1017" s="154"/>
    </row>
    <row r="1018" ht="12.75">
      <c r="A1018" s="154"/>
    </row>
    <row r="1019" ht="12.75">
      <c r="A1019" s="154"/>
    </row>
    <row r="1020" ht="12.75">
      <c r="A1020" s="154"/>
    </row>
    <row r="1021" ht="12.75">
      <c r="A1021" s="154"/>
    </row>
    <row r="1022" ht="12.75">
      <c r="A1022" s="154"/>
    </row>
    <row r="1023" ht="12.75">
      <c r="A1023" s="154"/>
    </row>
    <row r="1024" ht="12.75">
      <c r="A1024" s="154"/>
    </row>
    <row r="1025" ht="12.75">
      <c r="A1025" s="154"/>
    </row>
    <row r="1026" ht="12.75">
      <c r="A1026" s="154"/>
    </row>
    <row r="1027" ht="12.75">
      <c r="A1027" s="154"/>
    </row>
    <row r="1028" ht="12.75">
      <c r="A1028" s="154"/>
    </row>
    <row r="1029" ht="12.75">
      <c r="A1029" s="154"/>
    </row>
    <row r="1030" ht="12.75">
      <c r="A1030" s="154"/>
    </row>
    <row r="1031" ht="12.75">
      <c r="A1031" s="154"/>
    </row>
    <row r="1032" ht="12.75">
      <c r="A1032" s="154"/>
    </row>
    <row r="1033" ht="12.75">
      <c r="A1033" s="154"/>
    </row>
    <row r="1034" ht="12.75">
      <c r="A1034" s="154"/>
    </row>
    <row r="1035" ht="12.75">
      <c r="A1035" s="154"/>
    </row>
    <row r="1036" ht="12.75">
      <c r="A1036" s="154"/>
    </row>
    <row r="1037" ht="12.75">
      <c r="A1037" s="154"/>
    </row>
    <row r="1038" ht="12.75">
      <c r="A1038" s="154"/>
    </row>
    <row r="1039" ht="12.75">
      <c r="A1039" s="154"/>
    </row>
    <row r="1040" ht="12.75">
      <c r="A1040" s="154"/>
    </row>
    <row r="1041" ht="12.75">
      <c r="A1041" s="154"/>
    </row>
    <row r="1042" ht="12.75">
      <c r="A1042" s="154"/>
    </row>
    <row r="1043" ht="12.75">
      <c r="A1043" s="154"/>
    </row>
    <row r="1044" ht="12.75">
      <c r="A1044" s="154"/>
    </row>
    <row r="1045" ht="12.75">
      <c r="A1045" s="154"/>
    </row>
    <row r="1046" ht="12.75">
      <c r="A1046" s="154"/>
    </row>
    <row r="1047" ht="12.75">
      <c r="A1047" s="154"/>
    </row>
    <row r="1048" ht="12.75">
      <c r="A1048" s="154"/>
    </row>
    <row r="1049" ht="12.75">
      <c r="A1049" s="154"/>
    </row>
    <row r="1050" ht="12.75">
      <c r="A1050" s="154"/>
    </row>
    <row r="1051" ht="12.75">
      <c r="A1051" s="154"/>
    </row>
    <row r="1052" ht="12.75">
      <c r="A1052" s="154"/>
    </row>
    <row r="1053" ht="12.75">
      <c r="A1053" s="154"/>
    </row>
    <row r="1054" ht="12.75">
      <c r="A1054" s="154"/>
    </row>
    <row r="1055" ht="12.75">
      <c r="A1055" s="154"/>
    </row>
    <row r="1056" ht="12.75">
      <c r="A1056" s="154"/>
    </row>
    <row r="1057" ht="12.75">
      <c r="A1057" s="154"/>
    </row>
    <row r="1058" ht="12.75">
      <c r="A1058" s="154"/>
    </row>
    <row r="1059" ht="12.75">
      <c r="A1059" s="154"/>
    </row>
    <row r="1060" ht="12.75">
      <c r="A1060" s="154"/>
    </row>
    <row r="1061" ht="12.75">
      <c r="A1061" s="154"/>
    </row>
    <row r="1062" ht="12.75">
      <c r="A1062" s="154"/>
    </row>
    <row r="1063" ht="12.75">
      <c r="A1063" s="154"/>
    </row>
    <row r="1064" ht="12.75">
      <c r="A1064" s="154"/>
    </row>
    <row r="1065" ht="12.75">
      <c r="A1065" s="154"/>
    </row>
    <row r="1066" ht="12.75">
      <c r="A1066" s="154"/>
    </row>
    <row r="1067" ht="12.75">
      <c r="A1067" s="154"/>
    </row>
    <row r="1068" ht="12.75">
      <c r="A1068" s="154"/>
    </row>
    <row r="1069" ht="12.75">
      <c r="A1069" s="154"/>
    </row>
    <row r="1070" ht="12.75">
      <c r="A1070" s="154"/>
    </row>
    <row r="1071" ht="12.75">
      <c r="A1071" s="154"/>
    </row>
    <row r="1072" ht="12.75">
      <c r="A1072" s="154"/>
    </row>
    <row r="1073" ht="12.75">
      <c r="A1073" s="154"/>
    </row>
    <row r="1074" ht="12.75">
      <c r="A1074" s="154"/>
    </row>
    <row r="1075" ht="12.75">
      <c r="A1075" s="154"/>
    </row>
    <row r="1076" ht="12.75">
      <c r="A1076" s="154"/>
    </row>
    <row r="1077" ht="12.75">
      <c r="A1077" s="154"/>
    </row>
    <row r="1078" ht="12.75">
      <c r="A1078" s="154"/>
    </row>
    <row r="1079" ht="12.75">
      <c r="A1079" s="154"/>
    </row>
    <row r="1080" ht="12.75">
      <c r="A1080" s="154"/>
    </row>
    <row r="1081" ht="12.75">
      <c r="A1081" s="154"/>
    </row>
    <row r="1082" ht="12.75">
      <c r="A1082" s="154"/>
    </row>
    <row r="1083" ht="12.75">
      <c r="A1083" s="154"/>
    </row>
    <row r="1084" ht="12.75">
      <c r="A1084" s="154"/>
    </row>
    <row r="1085" ht="12.75">
      <c r="A1085" s="154"/>
    </row>
    <row r="1086" ht="12.75">
      <c r="A1086" s="154"/>
    </row>
    <row r="1087" ht="12.75">
      <c r="A1087" s="154"/>
    </row>
    <row r="1088" ht="12.75">
      <c r="A1088" s="154"/>
    </row>
    <row r="1089" ht="12.75">
      <c r="A1089" s="154"/>
    </row>
    <row r="1090" ht="12.75">
      <c r="A1090" s="154"/>
    </row>
    <row r="1091" ht="12.75">
      <c r="A1091" s="154"/>
    </row>
    <row r="1092" ht="12.75">
      <c r="A1092" s="154"/>
    </row>
    <row r="1093" ht="12.75">
      <c r="A1093" s="154"/>
    </row>
    <row r="1094" ht="12.75">
      <c r="A1094" s="154"/>
    </row>
    <row r="1095" ht="12.75">
      <c r="A1095" s="154"/>
    </row>
    <row r="1096" ht="12.75">
      <c r="A1096" s="154"/>
    </row>
    <row r="1097" ht="12.75">
      <c r="A1097" s="154"/>
    </row>
    <row r="1098" ht="12.75">
      <c r="A1098" s="154"/>
    </row>
    <row r="1099" ht="12.75">
      <c r="A1099" s="154"/>
    </row>
    <row r="1100" ht="12.75">
      <c r="A1100" s="154"/>
    </row>
    <row r="1101" ht="12.75">
      <c r="A1101" s="154"/>
    </row>
    <row r="1102" ht="12.75">
      <c r="A1102" s="154"/>
    </row>
    <row r="1103" ht="12.75">
      <c r="A1103" s="154"/>
    </row>
    <row r="1104" ht="12.75">
      <c r="A1104" s="154"/>
    </row>
    <row r="1105" ht="12.75">
      <c r="A1105" s="154"/>
    </row>
    <row r="1106" ht="12.75">
      <c r="A1106" s="154"/>
    </row>
    <row r="1107" ht="12.75">
      <c r="A1107" s="154"/>
    </row>
    <row r="1108" ht="12.75">
      <c r="A1108" s="154"/>
    </row>
    <row r="1109" ht="12.75">
      <c r="A1109" s="154"/>
    </row>
    <row r="1110" ht="12.75">
      <c r="A1110" s="154"/>
    </row>
    <row r="1111" ht="12.75">
      <c r="A1111" s="154"/>
    </row>
    <row r="1112" ht="12.75">
      <c r="A1112" s="154"/>
    </row>
    <row r="1113" ht="12.75">
      <c r="A1113" s="154"/>
    </row>
    <row r="1114" ht="12.75">
      <c r="A1114" s="154"/>
    </row>
    <row r="1115" ht="12.75">
      <c r="A1115" s="154"/>
    </row>
    <row r="1116" ht="12.75">
      <c r="A1116" s="154"/>
    </row>
    <row r="1117" ht="12.75">
      <c r="A1117" s="154"/>
    </row>
    <row r="1118" ht="12.75">
      <c r="A1118" s="154"/>
    </row>
    <row r="1119" ht="12.75">
      <c r="A1119" s="154"/>
    </row>
    <row r="1120" ht="12.75">
      <c r="A1120" s="154"/>
    </row>
    <row r="1121" ht="12.75">
      <c r="A1121" s="154"/>
    </row>
    <row r="1122" ht="12.75">
      <c r="A1122" s="154"/>
    </row>
    <row r="1123" ht="12.75">
      <c r="A1123" s="154"/>
    </row>
    <row r="1124" ht="12.75">
      <c r="A1124" s="154"/>
    </row>
    <row r="1125" ht="12.75">
      <c r="A1125" s="154"/>
    </row>
    <row r="1126" ht="12.75">
      <c r="A1126" s="154"/>
    </row>
    <row r="1127" ht="12.75">
      <c r="A1127" s="154"/>
    </row>
    <row r="1128" ht="12.75">
      <c r="A1128" s="154"/>
    </row>
    <row r="1129" ht="12.75">
      <c r="A1129" s="154"/>
    </row>
    <row r="1130" ht="12.75">
      <c r="A1130" s="154"/>
    </row>
    <row r="1131" ht="12.75">
      <c r="A1131" s="154"/>
    </row>
    <row r="1132" ht="12.75">
      <c r="A1132" s="154"/>
    </row>
    <row r="1133" ht="12.75">
      <c r="A1133" s="154"/>
    </row>
    <row r="1134" ht="12.75">
      <c r="A1134" s="154"/>
    </row>
    <row r="1135" ht="12.75">
      <c r="A1135" s="154"/>
    </row>
    <row r="1136" ht="12.75">
      <c r="A1136" s="154"/>
    </row>
    <row r="1137" ht="12.75">
      <c r="A1137" s="154"/>
    </row>
    <row r="1138" ht="12.75">
      <c r="A1138" s="154"/>
    </row>
    <row r="1139" ht="12.75">
      <c r="A1139" s="154"/>
    </row>
    <row r="1140" ht="12.75">
      <c r="A1140" s="154"/>
    </row>
    <row r="1141" ht="12.75">
      <c r="A1141" s="154"/>
    </row>
    <row r="1142" ht="12.75">
      <c r="A1142" s="154"/>
    </row>
    <row r="1143" ht="12.75">
      <c r="A1143" s="154"/>
    </row>
    <row r="1144" ht="12.75">
      <c r="A1144" s="154"/>
    </row>
    <row r="1145" ht="12.75">
      <c r="A1145" s="154"/>
    </row>
    <row r="1146" ht="12.75">
      <c r="A1146" s="154"/>
    </row>
    <row r="1147" ht="12.75">
      <c r="A1147" s="154"/>
    </row>
    <row r="1148" ht="12.75">
      <c r="A1148" s="154"/>
    </row>
    <row r="1149" ht="12.75">
      <c r="A1149" s="154"/>
    </row>
    <row r="1150" ht="12.75">
      <c r="A1150" s="154"/>
    </row>
    <row r="1151" ht="12.75">
      <c r="A1151" s="154"/>
    </row>
    <row r="1152" ht="12.75">
      <c r="A1152" s="154"/>
    </row>
    <row r="1153" ht="12.75">
      <c r="A1153" s="154"/>
    </row>
    <row r="1154" ht="12.75">
      <c r="A1154" s="154"/>
    </row>
    <row r="1155" ht="12.75">
      <c r="A1155" s="154"/>
    </row>
    <row r="1156" ht="12.75">
      <c r="A1156" s="154"/>
    </row>
    <row r="1157" ht="12.75">
      <c r="A1157" s="154"/>
    </row>
    <row r="1158" ht="12.75">
      <c r="A1158" s="154"/>
    </row>
    <row r="1159" ht="12.75">
      <c r="A1159" s="154"/>
    </row>
    <row r="1160" ht="12.75">
      <c r="A1160" s="154"/>
    </row>
    <row r="1161" ht="12.75">
      <c r="A1161" s="154"/>
    </row>
    <row r="1162" ht="12.75">
      <c r="A1162" s="154"/>
    </row>
    <row r="1163" ht="12.75">
      <c r="A1163" s="154"/>
    </row>
    <row r="1164" ht="12.75">
      <c r="A1164" s="154"/>
    </row>
    <row r="1165" ht="12.75">
      <c r="A1165" s="154"/>
    </row>
    <row r="1166" ht="12.75">
      <c r="A1166" s="154"/>
    </row>
    <row r="1167" ht="12.75">
      <c r="A1167" s="154"/>
    </row>
    <row r="1168" ht="12.75">
      <c r="A1168" s="154"/>
    </row>
    <row r="1169" ht="12.75">
      <c r="A1169" s="154"/>
    </row>
    <row r="1170" ht="12.75">
      <c r="A1170" s="154"/>
    </row>
    <row r="1171" ht="12.75">
      <c r="A1171" s="154"/>
    </row>
    <row r="1172" ht="12.75">
      <c r="A1172" s="154"/>
    </row>
    <row r="1173" ht="12.75">
      <c r="A1173" s="154"/>
    </row>
    <row r="1174" ht="12.75">
      <c r="A1174" s="154"/>
    </row>
    <row r="1175" ht="12.75">
      <c r="A1175" s="154"/>
    </row>
    <row r="1176" ht="12.75">
      <c r="A1176" s="154"/>
    </row>
    <row r="1177" ht="12.75">
      <c r="A1177" s="154"/>
    </row>
    <row r="1178" ht="12.75">
      <c r="A1178" s="154"/>
    </row>
    <row r="1179" ht="12.75">
      <c r="A1179" s="154"/>
    </row>
    <row r="1180" ht="12.75">
      <c r="A1180" s="154"/>
    </row>
    <row r="1181" ht="12.75">
      <c r="A1181" s="154"/>
    </row>
    <row r="1182" ht="12.75">
      <c r="A1182" s="154"/>
    </row>
    <row r="1183" ht="12.75">
      <c r="A1183" s="154"/>
    </row>
    <row r="1184" ht="12.75">
      <c r="A1184" s="154"/>
    </row>
    <row r="1185" ht="12.75">
      <c r="A1185" s="154"/>
    </row>
    <row r="1186" ht="12.75">
      <c r="A1186" s="154"/>
    </row>
    <row r="1187" ht="12.75">
      <c r="A1187" s="154"/>
    </row>
    <row r="1188" ht="12.75">
      <c r="A1188" s="154"/>
    </row>
    <row r="1189" ht="12.75">
      <c r="A1189" s="154"/>
    </row>
    <row r="1190" ht="12.75">
      <c r="A1190" s="154"/>
    </row>
    <row r="1191" ht="12.75">
      <c r="A1191" s="154"/>
    </row>
    <row r="1192" ht="12.75">
      <c r="A1192" s="154"/>
    </row>
    <row r="1193" ht="12.75">
      <c r="A1193" s="154"/>
    </row>
    <row r="1194" ht="12.75">
      <c r="A1194" s="154"/>
    </row>
    <row r="1195" ht="12.75">
      <c r="A1195" s="154"/>
    </row>
    <row r="1196" ht="12.75">
      <c r="A1196" s="154"/>
    </row>
    <row r="1197" ht="12.75">
      <c r="A1197" s="154"/>
    </row>
    <row r="1198" ht="12.75">
      <c r="A1198" s="154"/>
    </row>
    <row r="1199" ht="12.75">
      <c r="A1199" s="154"/>
    </row>
    <row r="1200" ht="12.75">
      <c r="A1200" s="154"/>
    </row>
    <row r="1201" ht="12.75">
      <c r="A1201" s="154"/>
    </row>
    <row r="1202" ht="12.75">
      <c r="A1202" s="154"/>
    </row>
    <row r="1203" ht="12.75">
      <c r="A1203" s="154"/>
    </row>
    <row r="1204" ht="12.75">
      <c r="A1204" s="154"/>
    </row>
    <row r="1205" ht="12.75">
      <c r="A1205" s="154"/>
    </row>
    <row r="1206" ht="12.75">
      <c r="A1206" s="154"/>
    </row>
    <row r="1207" ht="12.75">
      <c r="A1207" s="154"/>
    </row>
    <row r="1208" ht="12.75">
      <c r="A1208" s="154"/>
    </row>
    <row r="1209" ht="12.75">
      <c r="A1209" s="154"/>
    </row>
    <row r="1210" ht="12.75">
      <c r="A1210" s="154"/>
    </row>
    <row r="1211" ht="12.75">
      <c r="A1211" s="154"/>
    </row>
    <row r="1212" ht="12.75">
      <c r="A1212" s="154"/>
    </row>
    <row r="1213" ht="12.75">
      <c r="A1213" s="154"/>
    </row>
    <row r="1214" ht="12.75">
      <c r="A1214" s="154"/>
    </row>
    <row r="1215" ht="12.75">
      <c r="A1215" s="154"/>
    </row>
    <row r="1216" ht="12.75">
      <c r="A1216" s="154"/>
    </row>
    <row r="1217" ht="12.75">
      <c r="A1217" s="154"/>
    </row>
    <row r="1218" ht="12.75">
      <c r="A1218" s="154"/>
    </row>
    <row r="1219" ht="12.75">
      <c r="A1219" s="154"/>
    </row>
    <row r="1220" ht="12.75">
      <c r="A1220" s="154"/>
    </row>
    <row r="1221" ht="12.75">
      <c r="A1221" s="154"/>
    </row>
    <row r="1222" ht="12.75">
      <c r="A1222" s="154"/>
    </row>
    <row r="1223" ht="12.75">
      <c r="A1223" s="154"/>
    </row>
    <row r="1224" ht="12.75">
      <c r="A1224" s="154"/>
    </row>
    <row r="1225" ht="12.75">
      <c r="A1225" s="154"/>
    </row>
    <row r="1226" ht="12.75">
      <c r="A1226" s="154"/>
    </row>
    <row r="1227" ht="12.75">
      <c r="A1227" s="154"/>
    </row>
    <row r="1228" ht="12.75">
      <c r="A1228" s="154"/>
    </row>
    <row r="1229" ht="12.75">
      <c r="A1229" s="154"/>
    </row>
    <row r="1230" ht="12.75">
      <c r="A1230" s="154"/>
    </row>
    <row r="1231" ht="12.75">
      <c r="A1231" s="154"/>
    </row>
    <row r="1232" ht="12.75">
      <c r="A1232" s="154"/>
    </row>
    <row r="1233" ht="12.75">
      <c r="A1233" s="154"/>
    </row>
    <row r="1234" ht="12.75">
      <c r="A1234" s="154"/>
    </row>
    <row r="1235" ht="12.75">
      <c r="A1235" s="154"/>
    </row>
    <row r="1236" ht="12.75">
      <c r="A1236" s="154"/>
    </row>
    <row r="1237" ht="12.75">
      <c r="A1237" s="154"/>
    </row>
    <row r="1238" ht="12.75">
      <c r="A1238" s="154"/>
    </row>
    <row r="1239" ht="12.75">
      <c r="A1239" s="154"/>
    </row>
    <row r="1240" ht="12.75">
      <c r="A1240" s="154"/>
    </row>
    <row r="1241" ht="12.75">
      <c r="A1241" s="154"/>
    </row>
    <row r="1242" ht="12.75">
      <c r="A1242" s="154"/>
    </row>
    <row r="1243" ht="12.75">
      <c r="A1243" s="154"/>
    </row>
    <row r="1244" ht="12.75">
      <c r="A1244" s="154"/>
    </row>
    <row r="1245" ht="12.75">
      <c r="A1245" s="154"/>
    </row>
    <row r="1246" ht="12.75">
      <c r="A1246" s="154"/>
    </row>
    <row r="1247" ht="12.75">
      <c r="A1247" s="154"/>
    </row>
    <row r="1248" ht="12.75">
      <c r="A1248" s="154"/>
    </row>
    <row r="1249" ht="12.75">
      <c r="A1249" s="154"/>
    </row>
    <row r="1250" ht="12.75">
      <c r="A1250" s="154"/>
    </row>
    <row r="1251" ht="12.75">
      <c r="A1251" s="154"/>
    </row>
    <row r="1252" ht="12.75">
      <c r="A1252" s="154"/>
    </row>
    <row r="1253" ht="12.75">
      <c r="A1253" s="154"/>
    </row>
    <row r="1254" ht="12.75">
      <c r="A1254" s="154"/>
    </row>
    <row r="1255" ht="12.75">
      <c r="A1255" s="154"/>
    </row>
    <row r="1256" ht="12.75">
      <c r="A1256" s="154"/>
    </row>
    <row r="1257" ht="12.75">
      <c r="A1257" s="154"/>
    </row>
    <row r="1258" ht="12.75">
      <c r="A1258" s="154"/>
    </row>
    <row r="1259" ht="12.75">
      <c r="A1259" s="154"/>
    </row>
    <row r="1260" ht="12.75">
      <c r="A1260" s="154"/>
    </row>
    <row r="1261" ht="12.75">
      <c r="A1261" s="154"/>
    </row>
    <row r="1262" ht="12.75">
      <c r="A1262" s="154"/>
    </row>
    <row r="1263" ht="12.75">
      <c r="A1263" s="154"/>
    </row>
    <row r="1264" ht="12.75">
      <c r="A1264" s="154"/>
    </row>
    <row r="1265" ht="12.75">
      <c r="A1265" s="154"/>
    </row>
    <row r="1266" ht="12.75">
      <c r="A1266" s="154"/>
    </row>
    <row r="1267" ht="12.75">
      <c r="A1267" s="154"/>
    </row>
    <row r="1268" ht="12.75">
      <c r="A1268" s="154"/>
    </row>
    <row r="1269" ht="12.75">
      <c r="A1269" s="154"/>
    </row>
    <row r="1270" ht="12.75">
      <c r="A1270" s="154"/>
    </row>
    <row r="1271" ht="12.75">
      <c r="A1271" s="154"/>
    </row>
    <row r="1272" ht="12.75">
      <c r="A1272" s="154"/>
    </row>
    <row r="1273" ht="12.75">
      <c r="A1273" s="154"/>
    </row>
    <row r="1274" ht="12.75">
      <c r="A1274" s="154"/>
    </row>
    <row r="1275" ht="12.75">
      <c r="A1275" s="154"/>
    </row>
    <row r="1276" ht="12.75">
      <c r="A1276" s="154"/>
    </row>
    <row r="1277" ht="12.75">
      <c r="A1277" s="154"/>
    </row>
    <row r="1278" ht="12.75">
      <c r="A1278" s="154"/>
    </row>
    <row r="1279" ht="12.75">
      <c r="A1279" s="154"/>
    </row>
    <row r="1280" ht="12.75">
      <c r="A1280" s="154"/>
    </row>
    <row r="1281" ht="12.75">
      <c r="A1281" s="154"/>
    </row>
    <row r="1282" ht="12.75">
      <c r="A1282" s="154"/>
    </row>
    <row r="1283" ht="12.75">
      <c r="A1283" s="154"/>
    </row>
    <row r="1284" ht="12.75">
      <c r="A1284" s="154"/>
    </row>
    <row r="1285" ht="12.75">
      <c r="A1285" s="154"/>
    </row>
    <row r="1286" ht="12.75">
      <c r="A1286" s="154"/>
    </row>
    <row r="1287" ht="12.75">
      <c r="A1287" s="154"/>
    </row>
    <row r="1288" ht="12.75">
      <c r="A1288" s="154"/>
    </row>
    <row r="1289" ht="12.75">
      <c r="A1289" s="154"/>
    </row>
    <row r="1290" ht="12.75">
      <c r="A1290" s="154"/>
    </row>
    <row r="1291" ht="12.75">
      <c r="A1291" s="154"/>
    </row>
    <row r="1292" ht="12.75">
      <c r="A1292" s="154"/>
    </row>
    <row r="1293" ht="12.75">
      <c r="A1293" s="154"/>
    </row>
    <row r="1294" ht="12.75">
      <c r="A1294" s="154"/>
    </row>
    <row r="1295" ht="12.75">
      <c r="A1295" s="154"/>
    </row>
    <row r="1296" ht="12.75">
      <c r="A1296" s="154"/>
    </row>
    <row r="1297" ht="12.75">
      <c r="A1297" s="154"/>
    </row>
    <row r="1298" ht="12.75">
      <c r="A1298" s="154"/>
    </row>
    <row r="1299" ht="12.75">
      <c r="A1299" s="154"/>
    </row>
    <row r="1300" ht="12.75">
      <c r="A1300" s="154"/>
    </row>
    <row r="1301" ht="12.75">
      <c r="A1301" s="154"/>
    </row>
    <row r="1302" ht="12.75">
      <c r="A1302" s="154"/>
    </row>
    <row r="1303" ht="12.75">
      <c r="A1303" s="154"/>
    </row>
    <row r="1304" ht="12.75">
      <c r="A1304" s="154"/>
    </row>
    <row r="1305" ht="12.75">
      <c r="A1305" s="154"/>
    </row>
    <row r="1306" ht="12.75">
      <c r="A1306" s="154"/>
    </row>
    <row r="1307" ht="12.75">
      <c r="A1307" s="154"/>
    </row>
    <row r="1308" ht="12.75">
      <c r="A1308" s="154"/>
    </row>
    <row r="1309" ht="12.75">
      <c r="A1309" s="154"/>
    </row>
    <row r="1310" ht="12.75">
      <c r="A1310" s="154"/>
    </row>
    <row r="1311" ht="12.75">
      <c r="A1311" s="154"/>
    </row>
    <row r="1312" ht="12.75">
      <c r="A1312" s="154"/>
    </row>
    <row r="1313" ht="12.75">
      <c r="A1313" s="154"/>
    </row>
    <row r="1314" ht="12.75">
      <c r="A1314" s="154"/>
    </row>
    <row r="1315" ht="12.75">
      <c r="A1315" s="154"/>
    </row>
    <row r="1316" ht="12.75">
      <c r="A1316" s="154"/>
    </row>
    <row r="1317" ht="12.75">
      <c r="A1317" s="154"/>
    </row>
    <row r="1318" ht="12.75">
      <c r="A1318" s="154"/>
    </row>
    <row r="1319" ht="12.75">
      <c r="A1319" s="154"/>
    </row>
    <row r="1320" ht="12.75">
      <c r="A1320" s="154"/>
    </row>
    <row r="1321" ht="12.75">
      <c r="A1321" s="154"/>
    </row>
    <row r="1322" ht="12.75">
      <c r="A1322" s="154"/>
    </row>
    <row r="1323" ht="12.75">
      <c r="A1323" s="154"/>
    </row>
    <row r="1324" ht="12.75">
      <c r="A1324" s="154"/>
    </row>
    <row r="1325" ht="12.75">
      <c r="A1325" s="154"/>
    </row>
    <row r="1326" ht="12.75">
      <c r="A1326" s="154"/>
    </row>
    <row r="1327" ht="12.75">
      <c r="A1327" s="154"/>
    </row>
    <row r="1328" ht="12.75">
      <c r="A1328" s="154"/>
    </row>
    <row r="1329" ht="12.75">
      <c r="A1329" s="154"/>
    </row>
    <row r="1330" ht="12.75">
      <c r="A1330" s="154"/>
    </row>
    <row r="1331" ht="12.75">
      <c r="A1331" s="154"/>
    </row>
    <row r="1332" ht="12.75">
      <c r="A1332" s="154"/>
    </row>
    <row r="1333" ht="12.75">
      <c r="A1333" s="154"/>
    </row>
    <row r="1334" ht="12.75">
      <c r="A1334" s="154"/>
    </row>
    <row r="1335" ht="12.75">
      <c r="A1335" s="154"/>
    </row>
    <row r="1336" ht="12.75">
      <c r="A1336" s="154"/>
    </row>
    <row r="1337" ht="12.75">
      <c r="A1337" s="154"/>
    </row>
    <row r="1338" ht="12.75">
      <c r="A1338" s="154"/>
    </row>
    <row r="1339" ht="12.75">
      <c r="A1339" s="154"/>
    </row>
    <row r="1340" ht="12.75">
      <c r="A1340" s="154"/>
    </row>
    <row r="1341" ht="12.75">
      <c r="A1341" s="154"/>
    </row>
    <row r="1342" ht="12.75">
      <c r="A1342" s="154"/>
    </row>
    <row r="1343" ht="12.75">
      <c r="A1343" s="154"/>
    </row>
    <row r="1344" ht="12.75">
      <c r="A1344" s="154"/>
    </row>
    <row r="1345" ht="12.75">
      <c r="A1345" s="154"/>
    </row>
    <row r="1346" ht="12.75">
      <c r="A1346" s="154"/>
    </row>
    <row r="1347" ht="12.75">
      <c r="A1347" s="154"/>
    </row>
    <row r="1348" ht="12.75">
      <c r="A1348" s="154"/>
    </row>
    <row r="1349" ht="12.75">
      <c r="A1349" s="154"/>
    </row>
    <row r="1350" ht="12.75">
      <c r="A1350" s="154"/>
    </row>
    <row r="1351" ht="12.75">
      <c r="A1351" s="154"/>
    </row>
    <row r="1352" ht="12.75">
      <c r="A1352" s="154"/>
    </row>
    <row r="1353" ht="12.75">
      <c r="A1353" s="154"/>
    </row>
    <row r="1354" ht="12.75">
      <c r="A1354" s="154"/>
    </row>
    <row r="1355" ht="12.75">
      <c r="A1355" s="154"/>
    </row>
    <row r="1356" ht="12.75">
      <c r="A1356" s="154"/>
    </row>
    <row r="1357" ht="12.75">
      <c r="A1357" s="154"/>
    </row>
    <row r="1358" ht="12.75">
      <c r="A1358" s="154"/>
    </row>
    <row r="1359" ht="12.75">
      <c r="A1359" s="154"/>
    </row>
    <row r="1360" ht="12.75">
      <c r="A1360" s="154"/>
    </row>
    <row r="1361" ht="12.75">
      <c r="A1361" s="154"/>
    </row>
    <row r="1362" ht="12.75">
      <c r="A1362" s="154"/>
    </row>
    <row r="1363" ht="12.75">
      <c r="A1363" s="154"/>
    </row>
    <row r="1364" ht="12.75">
      <c r="A1364" s="154"/>
    </row>
    <row r="1365" ht="12.75">
      <c r="A1365" s="154"/>
    </row>
    <row r="1366" ht="12.75">
      <c r="A1366" s="154"/>
    </row>
    <row r="1367" ht="12.75">
      <c r="A1367" s="154"/>
    </row>
    <row r="1368" ht="12.75">
      <c r="A1368" s="154"/>
    </row>
    <row r="1369" ht="12.75">
      <c r="A1369" s="154"/>
    </row>
    <row r="1370" ht="12.75">
      <c r="A1370" s="154"/>
    </row>
    <row r="1371" ht="12.75">
      <c r="A1371" s="154"/>
    </row>
    <row r="1372" ht="12.75">
      <c r="A1372" s="154"/>
    </row>
    <row r="1373" ht="12.75">
      <c r="A1373" s="154"/>
    </row>
    <row r="1374" ht="12.75">
      <c r="A1374" s="154"/>
    </row>
    <row r="1375" ht="12.75">
      <c r="A1375" s="154"/>
    </row>
    <row r="1376" ht="12.75">
      <c r="A1376" s="154"/>
    </row>
    <row r="1377" ht="12.75">
      <c r="A1377" s="154"/>
    </row>
    <row r="1378" ht="12.75">
      <c r="A1378" s="154"/>
    </row>
    <row r="1379" ht="12.75">
      <c r="A1379" s="154"/>
    </row>
    <row r="1380" ht="12.75">
      <c r="A1380" s="154"/>
    </row>
    <row r="1381" ht="12.75">
      <c r="A1381" s="154"/>
    </row>
    <row r="1382" ht="12.75">
      <c r="A1382" s="154"/>
    </row>
    <row r="1383" ht="12.75">
      <c r="A1383" s="154"/>
    </row>
    <row r="1384" ht="12.75">
      <c r="A1384" s="154"/>
    </row>
    <row r="1385" ht="12.75">
      <c r="A1385" s="154"/>
    </row>
    <row r="1386" ht="12.75">
      <c r="A1386" s="154"/>
    </row>
    <row r="1387" ht="12.75">
      <c r="A1387" s="154"/>
    </row>
    <row r="1388" ht="12.75">
      <c r="A1388" s="154"/>
    </row>
    <row r="1389" ht="12.75">
      <c r="A1389" s="154"/>
    </row>
    <row r="1390" ht="12.75">
      <c r="A1390" s="154"/>
    </row>
    <row r="1391" ht="12.75">
      <c r="A1391" s="154"/>
    </row>
    <row r="1392" ht="12.75">
      <c r="A1392" s="154"/>
    </row>
    <row r="1393" ht="12.75">
      <c r="A1393" s="154"/>
    </row>
    <row r="1394" ht="12.75">
      <c r="A1394" s="154"/>
    </row>
    <row r="1395" ht="12.75">
      <c r="A1395" s="154"/>
    </row>
    <row r="1396" ht="12.75">
      <c r="A1396" s="154"/>
    </row>
    <row r="1397" ht="12.75">
      <c r="A1397" s="154"/>
    </row>
    <row r="1398" ht="12.75">
      <c r="A1398" s="154"/>
    </row>
    <row r="1399" ht="12.75">
      <c r="A1399" s="154"/>
    </row>
    <row r="1400" ht="12.75">
      <c r="A1400" s="154"/>
    </row>
    <row r="1401" ht="12.75">
      <c r="A1401" s="154"/>
    </row>
    <row r="1402" ht="12.75">
      <c r="A1402" s="154"/>
    </row>
    <row r="1403" ht="12.75">
      <c r="A1403" s="154"/>
    </row>
    <row r="1404" ht="12.75">
      <c r="A1404" s="154"/>
    </row>
    <row r="1405" ht="12.75">
      <c r="A1405" s="154"/>
    </row>
    <row r="1406" ht="12.75">
      <c r="A1406" s="154"/>
    </row>
    <row r="1407" ht="12.75">
      <c r="A1407" s="154"/>
    </row>
    <row r="1408" ht="12.75">
      <c r="A1408" s="154"/>
    </row>
    <row r="1409" ht="12.75">
      <c r="A1409" s="154"/>
    </row>
    <row r="1410" ht="12.75">
      <c r="A1410" s="154"/>
    </row>
    <row r="1411" ht="12.75">
      <c r="A1411" s="154"/>
    </row>
    <row r="1412" ht="12.75">
      <c r="A1412" s="154"/>
    </row>
    <row r="1413" ht="12.75">
      <c r="A1413" s="154"/>
    </row>
    <row r="1414" ht="12.75">
      <c r="A1414" s="154"/>
    </row>
    <row r="1415" ht="12.75">
      <c r="A1415" s="154"/>
    </row>
    <row r="1416" ht="12.75">
      <c r="A1416" s="154"/>
    </row>
    <row r="1417" ht="12.75">
      <c r="A1417" s="154"/>
    </row>
    <row r="1418" ht="12.75">
      <c r="A1418" s="154"/>
    </row>
    <row r="1419" ht="12.75">
      <c r="A1419" s="154"/>
    </row>
    <row r="1420" ht="12.75">
      <c r="A1420" s="154"/>
    </row>
    <row r="1421" ht="12.75">
      <c r="A1421" s="154"/>
    </row>
    <row r="1422" ht="12.75">
      <c r="A1422" s="154"/>
    </row>
    <row r="1423" ht="12.75">
      <c r="A1423" s="154"/>
    </row>
    <row r="1424" ht="12.75">
      <c r="A1424" s="154"/>
    </row>
    <row r="1425" ht="12.75">
      <c r="A1425" s="154"/>
    </row>
    <row r="1426" ht="12.75">
      <c r="A1426" s="154"/>
    </row>
    <row r="1427" ht="12.75">
      <c r="A1427" s="154"/>
    </row>
    <row r="1428" ht="12.75">
      <c r="A1428" s="154"/>
    </row>
    <row r="1429" ht="12.75">
      <c r="A1429" s="154"/>
    </row>
    <row r="1430" ht="12.75">
      <c r="A1430" s="154"/>
    </row>
    <row r="1431" ht="12.75">
      <c r="A1431" s="154"/>
    </row>
    <row r="1432" ht="12.75">
      <c r="A1432" s="154"/>
    </row>
    <row r="1433" ht="12.75">
      <c r="A1433" s="154"/>
    </row>
    <row r="1434" ht="12.75">
      <c r="A1434" s="154"/>
    </row>
    <row r="1435" ht="12.75">
      <c r="A1435" s="154"/>
    </row>
    <row r="1436" ht="12.75">
      <c r="A1436" s="154"/>
    </row>
    <row r="1437" ht="12.75">
      <c r="A1437" s="154"/>
    </row>
    <row r="1438" ht="12.75">
      <c r="A1438" s="154"/>
    </row>
    <row r="1439" ht="12.75">
      <c r="A1439" s="154"/>
    </row>
    <row r="1440" ht="12.75">
      <c r="A1440" s="154"/>
    </row>
    <row r="1441" ht="12.75">
      <c r="A1441" s="154"/>
    </row>
    <row r="1442" ht="12.75">
      <c r="A1442" s="154"/>
    </row>
    <row r="1443" ht="12.75">
      <c r="A1443" s="154"/>
    </row>
    <row r="1444" ht="12.75">
      <c r="A1444" s="154"/>
    </row>
    <row r="1445" ht="12.75">
      <c r="A1445" s="154"/>
    </row>
    <row r="1446" ht="12.75">
      <c r="A1446" s="154"/>
    </row>
    <row r="1447" ht="12.75">
      <c r="A1447" s="154"/>
    </row>
    <row r="1448" ht="12.75">
      <c r="A1448" s="154"/>
    </row>
    <row r="1449" ht="12.75">
      <c r="A1449" s="154"/>
    </row>
    <row r="1450" ht="12.75">
      <c r="A1450" s="154"/>
    </row>
    <row r="1451" ht="12.75">
      <c r="A1451" s="154"/>
    </row>
    <row r="1452" ht="12.75">
      <c r="A1452" s="154"/>
    </row>
    <row r="1453" ht="12.75">
      <c r="A1453" s="154"/>
    </row>
    <row r="1454" ht="12.75">
      <c r="A1454" s="154"/>
    </row>
    <row r="1455" ht="12.75">
      <c r="A1455" s="154"/>
    </row>
    <row r="1456" ht="12.75">
      <c r="A1456" s="154"/>
    </row>
    <row r="1457" ht="12.75">
      <c r="A1457" s="154"/>
    </row>
    <row r="1458" ht="12.75">
      <c r="A1458" s="154"/>
    </row>
    <row r="1459" ht="12.75">
      <c r="A1459" s="154"/>
    </row>
    <row r="1460" ht="12.75">
      <c r="A1460" s="154"/>
    </row>
    <row r="1461" ht="12.75">
      <c r="A1461" s="154"/>
    </row>
    <row r="1462" ht="12.75">
      <c r="A1462" s="154"/>
    </row>
    <row r="1463" ht="12.75">
      <c r="A1463" s="154"/>
    </row>
    <row r="1464" ht="12.75">
      <c r="A1464" s="154"/>
    </row>
    <row r="1465" ht="12.75">
      <c r="A1465" s="154"/>
    </row>
    <row r="1466" ht="12.75">
      <c r="A1466" s="154"/>
    </row>
    <row r="1467" ht="12.75">
      <c r="A1467" s="154"/>
    </row>
    <row r="1468" ht="12.75">
      <c r="A1468" s="154"/>
    </row>
    <row r="1469" ht="12.75">
      <c r="A1469" s="154"/>
    </row>
    <row r="1470" ht="12.75">
      <c r="A1470" s="154"/>
    </row>
    <row r="1471" ht="12.75">
      <c r="A1471" s="154"/>
    </row>
    <row r="1472" ht="12.75">
      <c r="A1472" s="154"/>
    </row>
    <row r="1473" ht="12.75">
      <c r="A1473" s="154"/>
    </row>
    <row r="1474" ht="12.75">
      <c r="A1474" s="154"/>
    </row>
    <row r="1475" ht="12.75">
      <c r="A1475" s="154"/>
    </row>
    <row r="1476" ht="12.75">
      <c r="A1476" s="154"/>
    </row>
    <row r="1477" ht="12.75">
      <c r="A1477" s="154"/>
    </row>
    <row r="1478" ht="12.75">
      <c r="A1478" s="154"/>
    </row>
    <row r="1479" ht="12.75">
      <c r="A1479" s="154"/>
    </row>
    <row r="1480" ht="12.75">
      <c r="A1480" s="154"/>
    </row>
    <row r="1481" ht="12.75">
      <c r="A1481" s="154"/>
    </row>
    <row r="1482" ht="12.75">
      <c r="A1482" s="154"/>
    </row>
    <row r="1483" ht="12.75">
      <c r="A1483" s="154"/>
    </row>
    <row r="1484" ht="12.75">
      <c r="A1484" s="154"/>
    </row>
    <row r="1485" ht="12.75">
      <c r="A1485" s="154"/>
    </row>
    <row r="1486" ht="12.75">
      <c r="A1486" s="154"/>
    </row>
    <row r="1487" ht="12.75">
      <c r="A1487" s="154"/>
    </row>
    <row r="1488" ht="12.75">
      <c r="A1488" s="154"/>
    </row>
    <row r="1489" ht="12.75">
      <c r="A1489" s="154"/>
    </row>
    <row r="1490" ht="12.75">
      <c r="A1490" s="154"/>
    </row>
    <row r="1491" ht="12.75">
      <c r="A1491" s="154"/>
    </row>
    <row r="1492" ht="12.75">
      <c r="A1492" s="154"/>
    </row>
    <row r="1493" ht="12.75">
      <c r="A1493" s="154"/>
    </row>
    <row r="1494" ht="12.75">
      <c r="A1494" s="154"/>
    </row>
    <row r="1495" ht="12.75">
      <c r="A1495" s="154"/>
    </row>
    <row r="1496" ht="12.75">
      <c r="A1496" s="154"/>
    </row>
    <row r="1497" ht="12.75">
      <c r="A1497" s="154"/>
    </row>
    <row r="1498" ht="12.75">
      <c r="A1498" s="154"/>
    </row>
    <row r="1499" ht="12.75">
      <c r="A1499" s="154"/>
    </row>
    <row r="1500" ht="12.75">
      <c r="A1500" s="154"/>
    </row>
    <row r="1501" ht="12.75">
      <c r="A1501" s="154"/>
    </row>
    <row r="1502" ht="12.75">
      <c r="A1502" s="154"/>
    </row>
    <row r="1503" ht="12.75">
      <c r="A1503" s="154"/>
    </row>
    <row r="1504" ht="12.75">
      <c r="A1504" s="154"/>
    </row>
    <row r="1505" ht="12.75">
      <c r="A1505" s="154"/>
    </row>
    <row r="1506" ht="12.75">
      <c r="A1506" s="154"/>
    </row>
    <row r="1507" ht="12.75">
      <c r="A1507" s="154"/>
    </row>
    <row r="1508" ht="12.75">
      <c r="A1508" s="154"/>
    </row>
    <row r="1509" ht="12.75">
      <c r="A1509" s="154"/>
    </row>
    <row r="1510" ht="12.75">
      <c r="A1510" s="154"/>
    </row>
    <row r="1511" ht="12.75">
      <c r="A1511" s="154"/>
    </row>
    <row r="1512" ht="12.75">
      <c r="A1512" s="154"/>
    </row>
    <row r="1513" ht="12.75">
      <c r="A1513" s="154"/>
    </row>
    <row r="1514" ht="12.75">
      <c r="A1514" s="154"/>
    </row>
    <row r="1515" ht="12.75">
      <c r="A1515" s="154"/>
    </row>
    <row r="1516" ht="12.75">
      <c r="A1516" s="154"/>
    </row>
    <row r="1517" ht="12.75">
      <c r="A1517" s="154"/>
    </row>
    <row r="1518" ht="12.75">
      <c r="A1518" s="154"/>
    </row>
    <row r="1519" ht="12.75">
      <c r="A1519" s="154"/>
    </row>
    <row r="1520" ht="12.75">
      <c r="A1520" s="154"/>
    </row>
    <row r="1521" ht="12.75">
      <c r="A1521" s="154"/>
    </row>
    <row r="1522" ht="12.75">
      <c r="A1522" s="154"/>
    </row>
    <row r="1523" ht="12.75">
      <c r="A1523" s="154"/>
    </row>
    <row r="1524" ht="12.75">
      <c r="A1524" s="154"/>
    </row>
    <row r="1525" ht="12.75">
      <c r="A1525" s="154"/>
    </row>
    <row r="1526" ht="12.75">
      <c r="A1526" s="154"/>
    </row>
    <row r="1527" ht="12.75">
      <c r="A1527" s="154"/>
    </row>
    <row r="1528" ht="12.75">
      <c r="A1528" s="154"/>
    </row>
    <row r="1529" ht="12.75">
      <c r="A1529" s="154"/>
    </row>
    <row r="1530" ht="12.75">
      <c r="A1530" s="154"/>
    </row>
    <row r="1531" ht="12.75">
      <c r="A1531" s="154"/>
    </row>
    <row r="1532" ht="12.75">
      <c r="A1532" s="154"/>
    </row>
    <row r="1533" ht="12.75">
      <c r="A1533" s="154"/>
    </row>
    <row r="1534" ht="12.75">
      <c r="A1534" s="154"/>
    </row>
    <row r="1535" ht="12.75">
      <c r="A1535" s="154"/>
    </row>
    <row r="1536" ht="12.75">
      <c r="A1536" s="154"/>
    </row>
    <row r="1537" ht="12.75">
      <c r="A1537" s="154"/>
    </row>
    <row r="1538" ht="12.75">
      <c r="A1538" s="154"/>
    </row>
    <row r="1539" ht="12.75">
      <c r="A1539" s="154"/>
    </row>
    <row r="1540" ht="12.75">
      <c r="A1540" s="154"/>
    </row>
    <row r="1541" ht="12.75">
      <c r="A1541" s="154"/>
    </row>
    <row r="1542" ht="12.75">
      <c r="A1542" s="154"/>
    </row>
    <row r="1543" ht="12.75">
      <c r="A1543" s="154"/>
    </row>
    <row r="1544" ht="12.75">
      <c r="A1544" s="154"/>
    </row>
    <row r="1545" ht="12.75">
      <c r="A1545" s="154"/>
    </row>
    <row r="1546" ht="12.75">
      <c r="A1546" s="154"/>
    </row>
    <row r="1547" ht="12.75">
      <c r="A1547" s="154"/>
    </row>
    <row r="1548" ht="12.75">
      <c r="A1548" s="154"/>
    </row>
    <row r="1549" ht="12.75">
      <c r="A1549" s="154"/>
    </row>
    <row r="1550" ht="12.75">
      <c r="A1550" s="154"/>
    </row>
    <row r="1551" ht="12.75">
      <c r="A1551" s="154"/>
    </row>
    <row r="1552" ht="12.75">
      <c r="A1552" s="154"/>
    </row>
    <row r="1553" ht="12.75">
      <c r="A1553" s="154"/>
    </row>
    <row r="1554" ht="12.75">
      <c r="A1554" s="154"/>
    </row>
    <row r="1555" ht="12.75">
      <c r="A1555" s="154"/>
    </row>
    <row r="1556" ht="12.75">
      <c r="A1556" s="154"/>
    </row>
    <row r="1557" ht="12.75">
      <c r="A1557" s="154"/>
    </row>
    <row r="1558" ht="12.75">
      <c r="A1558" s="154"/>
    </row>
    <row r="1559" ht="12.75">
      <c r="A1559" s="154"/>
    </row>
    <row r="1560" ht="12.75">
      <c r="A1560" s="154"/>
    </row>
    <row r="1561" ht="12.75">
      <c r="A1561" s="154"/>
    </row>
    <row r="1562" ht="12.75">
      <c r="A1562" s="154"/>
    </row>
    <row r="1563" ht="12.75">
      <c r="A1563" s="154"/>
    </row>
    <row r="1564" ht="12.75">
      <c r="A1564" s="154"/>
    </row>
    <row r="1565" ht="12.75">
      <c r="A1565" s="154"/>
    </row>
    <row r="1566" ht="12.75">
      <c r="A1566" s="154"/>
    </row>
    <row r="1567" ht="12.75">
      <c r="A1567" s="154"/>
    </row>
    <row r="1568" ht="12.75">
      <c r="A1568" s="154"/>
    </row>
    <row r="1569" ht="12.75">
      <c r="A1569" s="154"/>
    </row>
    <row r="1570" ht="12.75">
      <c r="A1570" s="154"/>
    </row>
    <row r="1571" ht="12.75">
      <c r="A1571" s="154"/>
    </row>
    <row r="1572" ht="12.75">
      <c r="A1572" s="154"/>
    </row>
    <row r="1573" ht="12.75">
      <c r="A1573" s="154"/>
    </row>
    <row r="1574" ht="12.75">
      <c r="A1574" s="154"/>
    </row>
    <row r="1575" ht="12.75">
      <c r="A1575" s="154"/>
    </row>
    <row r="1576" ht="12.75">
      <c r="A1576" s="154"/>
    </row>
    <row r="1577" ht="12.75">
      <c r="A1577" s="154"/>
    </row>
    <row r="1578" ht="12.75">
      <c r="A1578" s="154"/>
    </row>
    <row r="1579" ht="12.75">
      <c r="A1579" s="154"/>
    </row>
    <row r="1580" ht="12.75">
      <c r="A1580" s="154"/>
    </row>
    <row r="1581" ht="12.75">
      <c r="A1581" s="154"/>
    </row>
    <row r="1582" ht="12.75">
      <c r="A1582" s="154"/>
    </row>
    <row r="1583" ht="12.75">
      <c r="A1583" s="154"/>
    </row>
    <row r="1584" ht="12.75">
      <c r="A1584" s="154"/>
    </row>
    <row r="1585" ht="12.75">
      <c r="A1585" s="154"/>
    </row>
    <row r="1586" ht="12.75">
      <c r="A1586" s="154"/>
    </row>
    <row r="1587" ht="12.75">
      <c r="A1587" s="154"/>
    </row>
    <row r="1588" ht="12.75">
      <c r="A1588" s="154"/>
    </row>
    <row r="1589" ht="12.75">
      <c r="A1589" s="154"/>
    </row>
    <row r="1590" ht="12.75">
      <c r="A1590" s="154"/>
    </row>
    <row r="1591" ht="12.75">
      <c r="A1591" s="154"/>
    </row>
    <row r="1592" ht="12.75">
      <c r="A1592" s="154"/>
    </row>
    <row r="1593" ht="12.75">
      <c r="A1593" s="154"/>
    </row>
    <row r="1594" ht="12.75">
      <c r="A1594" s="154"/>
    </row>
    <row r="1595" ht="12.75">
      <c r="A1595" s="154"/>
    </row>
    <row r="1596" ht="12.75">
      <c r="A1596" s="154"/>
    </row>
    <row r="1597" ht="12.75">
      <c r="A1597" s="154"/>
    </row>
    <row r="1598" ht="12.75">
      <c r="A1598" s="154"/>
    </row>
    <row r="1599" ht="12.75">
      <c r="A1599" s="154"/>
    </row>
    <row r="1600" ht="12.75">
      <c r="A1600" s="154"/>
    </row>
    <row r="1601" ht="12.75">
      <c r="A1601" s="154"/>
    </row>
  </sheetData>
  <printOptions horizontalCentered="1"/>
  <pageMargins left="0.1968503937007874" right="0.75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B20" sqref="B20"/>
    </sheetView>
  </sheetViews>
  <sheetFormatPr defaultColWidth="9.00390625" defaultRowHeight="12.75"/>
  <cols>
    <col min="1" max="1" width="13.625" style="178" customWidth="1"/>
    <col min="2" max="2" width="9.125" style="178" customWidth="1"/>
    <col min="3" max="3" width="9.875" style="178" customWidth="1"/>
    <col min="4" max="16384" width="9.125" style="178" customWidth="1"/>
  </cols>
  <sheetData>
    <row r="1" s="179" customFormat="1" ht="14.25">
      <c r="A1" s="179" t="s">
        <v>528</v>
      </c>
    </row>
    <row r="2" s="179" customFormat="1" ht="14.25"/>
    <row r="4" s="179" customFormat="1" ht="14.25">
      <c r="A4" s="179" t="s">
        <v>529</v>
      </c>
    </row>
    <row r="5" s="179" customFormat="1" ht="14.25"/>
    <row r="6" ht="15">
      <c r="A6" s="178" t="s">
        <v>598</v>
      </c>
    </row>
    <row r="7" ht="15">
      <c r="A7" s="178" t="s">
        <v>597</v>
      </c>
    </row>
    <row r="8" spans="1:7" s="185" customFormat="1" ht="30">
      <c r="A8" s="183"/>
      <c r="B8" s="184" t="s">
        <v>534</v>
      </c>
      <c r="C8" s="183" t="s">
        <v>679</v>
      </c>
      <c r="D8" s="183" t="s">
        <v>18</v>
      </c>
      <c r="E8" s="183" t="s">
        <v>131</v>
      </c>
      <c r="F8" s="184" t="s">
        <v>137</v>
      </c>
      <c r="G8" s="183" t="s">
        <v>138</v>
      </c>
    </row>
    <row r="9" spans="1:7" ht="15">
      <c r="A9" s="180" t="s">
        <v>530</v>
      </c>
      <c r="B9" s="181">
        <v>3213.91</v>
      </c>
      <c r="C9" s="181">
        <v>3308.33</v>
      </c>
      <c r="D9" s="181">
        <v>2666.27</v>
      </c>
      <c r="E9" s="182">
        <v>4052</v>
      </c>
      <c r="F9" s="181">
        <v>2006.76</v>
      </c>
      <c r="G9" s="181">
        <v>2499.5</v>
      </c>
    </row>
    <row r="10" spans="1:7" ht="15">
      <c r="A10" s="180" t="s">
        <v>531</v>
      </c>
      <c r="B10" s="181">
        <v>4165.54</v>
      </c>
      <c r="C10" s="182">
        <v>6615.74</v>
      </c>
      <c r="D10" s="181">
        <v>4101.96</v>
      </c>
      <c r="E10" s="181">
        <v>4960</v>
      </c>
      <c r="F10" s="181">
        <v>3609.17</v>
      </c>
      <c r="G10" s="181">
        <v>1988.63</v>
      </c>
    </row>
    <row r="11" spans="1:7" ht="15">
      <c r="A11" s="180" t="s">
        <v>532</v>
      </c>
      <c r="B11" s="181">
        <v>6426.85</v>
      </c>
      <c r="C11" s="182">
        <v>13231.48</v>
      </c>
      <c r="D11" s="181"/>
      <c r="E11" s="181">
        <v>4960</v>
      </c>
      <c r="F11" s="181">
        <v>3609.17</v>
      </c>
      <c r="G11" s="181">
        <v>10639.5</v>
      </c>
    </row>
    <row r="12" spans="1:7" ht="15">
      <c r="A12" s="180" t="s">
        <v>533</v>
      </c>
      <c r="B12" s="181">
        <v>1427.94</v>
      </c>
      <c r="C12" s="181">
        <v>1985.19</v>
      </c>
      <c r="D12" s="181">
        <v>1358.64</v>
      </c>
      <c r="E12" s="181"/>
      <c r="F12" s="181">
        <v>1203.06</v>
      </c>
      <c r="G12" s="182">
        <v>2320</v>
      </c>
    </row>
    <row r="13" ht="15">
      <c r="A13" s="178" t="s">
        <v>599</v>
      </c>
    </row>
    <row r="14" ht="15">
      <c r="A14" s="178" t="s">
        <v>600</v>
      </c>
    </row>
    <row r="15" ht="15">
      <c r="A15" s="178" t="s">
        <v>554</v>
      </c>
    </row>
    <row r="16" ht="15">
      <c r="A16" s="178" t="s">
        <v>560</v>
      </c>
    </row>
    <row r="17" ht="15">
      <c r="A17" s="178" t="s">
        <v>547</v>
      </c>
    </row>
    <row r="18" ht="15">
      <c r="A18" s="178" t="s">
        <v>548</v>
      </c>
    </row>
    <row r="19" ht="15">
      <c r="A19" s="178" t="s">
        <v>549</v>
      </c>
    </row>
    <row r="20" ht="15">
      <c r="A20" s="178" t="s">
        <v>550</v>
      </c>
    </row>
    <row r="21" ht="15">
      <c r="A21" s="178" t="s">
        <v>553</v>
      </c>
    </row>
    <row r="22" spans="1:7" ht="30">
      <c r="A22" s="183"/>
      <c r="B22" s="184" t="s">
        <v>534</v>
      </c>
      <c r="C22" s="183" t="s">
        <v>679</v>
      </c>
      <c r="D22" s="183" t="s">
        <v>18</v>
      </c>
      <c r="E22" s="183" t="s">
        <v>131</v>
      </c>
      <c r="F22" s="184" t="s">
        <v>137</v>
      </c>
      <c r="G22" s="183" t="s">
        <v>138</v>
      </c>
    </row>
    <row r="23" spans="1:7" ht="30">
      <c r="A23" s="192" t="s">
        <v>551</v>
      </c>
      <c r="B23" s="181">
        <v>1333.71</v>
      </c>
      <c r="C23" s="181"/>
      <c r="D23" s="181">
        <v>1350</v>
      </c>
      <c r="E23" s="181">
        <v>1283</v>
      </c>
      <c r="F23" s="181">
        <v>1577.78</v>
      </c>
      <c r="G23" s="182">
        <v>1600</v>
      </c>
    </row>
    <row r="24" spans="1:7" ht="30">
      <c r="A24" s="192" t="s">
        <v>552</v>
      </c>
      <c r="B24" s="181">
        <v>1674.64</v>
      </c>
      <c r="C24" s="182"/>
      <c r="D24" s="181">
        <v>1735.44</v>
      </c>
      <c r="E24" s="181">
        <v>1472</v>
      </c>
      <c r="F24" s="181">
        <v>1577.78</v>
      </c>
      <c r="G24" s="182">
        <v>1975</v>
      </c>
    </row>
    <row r="25" ht="15">
      <c r="A25" s="178" t="s">
        <v>562</v>
      </c>
    </row>
    <row r="26" ht="15">
      <c r="A26" s="178" t="s">
        <v>563</v>
      </c>
    </row>
    <row r="28" ht="15">
      <c r="A28" s="178" t="s">
        <v>535</v>
      </c>
    </row>
    <row r="29" ht="15">
      <c r="A29" s="178" t="s">
        <v>601</v>
      </c>
    </row>
    <row r="30" ht="15">
      <c r="A30" s="178" t="s">
        <v>602</v>
      </c>
    </row>
    <row r="31" ht="15">
      <c r="A31" s="178" t="s">
        <v>604</v>
      </c>
    </row>
    <row r="32" ht="15">
      <c r="A32" s="178" t="s">
        <v>603</v>
      </c>
    </row>
    <row r="36" s="179" customFormat="1" ht="14.25">
      <c r="A36" s="179" t="s">
        <v>536</v>
      </c>
    </row>
    <row r="38" ht="15">
      <c r="A38" s="178" t="s">
        <v>537</v>
      </c>
    </row>
    <row r="39" ht="15">
      <c r="A39" s="178" t="s">
        <v>538</v>
      </c>
    </row>
    <row r="40" ht="15">
      <c r="A40" s="178" t="s">
        <v>539</v>
      </c>
    </row>
    <row r="41" ht="15">
      <c r="A41" s="178" t="s">
        <v>541</v>
      </c>
    </row>
    <row r="42" ht="15">
      <c r="A42" s="178" t="s">
        <v>540</v>
      </c>
    </row>
    <row r="46" s="179" customFormat="1" ht="14.25">
      <c r="A46" s="179" t="s">
        <v>542</v>
      </c>
    </row>
    <row r="48" ht="15">
      <c r="A48" s="178" t="s">
        <v>605</v>
      </c>
    </row>
    <row r="49" ht="15">
      <c r="A49" s="178" t="s">
        <v>606</v>
      </c>
    </row>
    <row r="51" ht="15">
      <c r="A51" s="178" t="s">
        <v>607</v>
      </c>
    </row>
    <row r="52" ht="15">
      <c r="A52" s="178" t="s">
        <v>608</v>
      </c>
    </row>
    <row r="53" ht="15">
      <c r="A53" s="178" t="s">
        <v>609</v>
      </c>
    </row>
    <row r="54" ht="15">
      <c r="A54" s="178" t="s">
        <v>610</v>
      </c>
    </row>
    <row r="55" ht="15">
      <c r="A55" s="178" t="s">
        <v>611</v>
      </c>
    </row>
    <row r="56" ht="15">
      <c r="A56" s="178" t="s">
        <v>612</v>
      </c>
    </row>
    <row r="57" ht="15">
      <c r="A57" s="178" t="s">
        <v>613</v>
      </c>
    </row>
    <row r="58" ht="15">
      <c r="A58" s="178" t="s">
        <v>614</v>
      </c>
    </row>
    <row r="59" ht="15">
      <c r="A59" s="178" t="s">
        <v>615</v>
      </c>
    </row>
    <row r="63" s="179" customFormat="1" ht="14.25">
      <c r="A63" s="179" t="s">
        <v>565</v>
      </c>
    </row>
    <row r="65" ht="15">
      <c r="A65" s="178" t="s">
        <v>566</v>
      </c>
    </row>
    <row r="66" ht="15">
      <c r="A66" s="178" t="s">
        <v>567</v>
      </c>
    </row>
    <row r="67" ht="15">
      <c r="A67" s="178" t="s">
        <v>568</v>
      </c>
    </row>
    <row r="68" ht="15">
      <c r="A68" s="178" t="s">
        <v>569</v>
      </c>
    </row>
    <row r="69" ht="15">
      <c r="A69" s="178" t="s">
        <v>570</v>
      </c>
    </row>
    <row r="70" ht="15">
      <c r="A70" s="178" t="s">
        <v>571</v>
      </c>
    </row>
    <row r="71" ht="15">
      <c r="A71" s="178" t="s">
        <v>572</v>
      </c>
    </row>
    <row r="72" ht="15">
      <c r="A72" s="178" t="s">
        <v>579</v>
      </c>
    </row>
    <row r="73" ht="15">
      <c r="A73" s="178" t="s">
        <v>444</v>
      </c>
    </row>
    <row r="74" ht="15">
      <c r="A74" s="178" t="s">
        <v>445</v>
      </c>
    </row>
    <row r="75" ht="15">
      <c r="A75" s="178" t="s">
        <v>446</v>
      </c>
    </row>
    <row r="76" ht="15">
      <c r="A76" s="178" t="s">
        <v>447</v>
      </c>
    </row>
    <row r="77" ht="15">
      <c r="A77" s="178" t="s">
        <v>573</v>
      </c>
    </row>
    <row r="78" ht="15">
      <c r="A78" s="178" t="s">
        <v>574</v>
      </c>
    </row>
    <row r="79" ht="15">
      <c r="A79" s="178" t="s">
        <v>575</v>
      </c>
    </row>
    <row r="80" ht="15">
      <c r="A80" s="178" t="s">
        <v>555</v>
      </c>
    </row>
    <row r="81" ht="15">
      <c r="A81" s="178" t="s">
        <v>576</v>
      </c>
    </row>
    <row r="82" ht="15">
      <c r="A82" s="178" t="s">
        <v>577</v>
      </c>
    </row>
    <row r="83" ht="15">
      <c r="A83" s="178" t="s">
        <v>578</v>
      </c>
    </row>
    <row r="84" ht="15">
      <c r="A84" s="178" t="s">
        <v>580</v>
      </c>
    </row>
    <row r="85" ht="15">
      <c r="A85" s="178" t="s">
        <v>581</v>
      </c>
    </row>
    <row r="86" ht="15">
      <c r="A86" s="178" t="s">
        <v>582</v>
      </c>
    </row>
    <row r="87" ht="15">
      <c r="A87" s="178" t="s">
        <v>583</v>
      </c>
    </row>
    <row r="88" ht="15">
      <c r="A88" s="178" t="s">
        <v>584</v>
      </c>
    </row>
    <row r="89" ht="15">
      <c r="A89" s="178" t="s">
        <v>585</v>
      </c>
    </row>
    <row r="90" ht="15">
      <c r="A90" s="178" t="s">
        <v>586</v>
      </c>
    </row>
    <row r="91" ht="15">
      <c r="A91" s="178" t="s">
        <v>587</v>
      </c>
    </row>
    <row r="92" ht="15">
      <c r="A92" s="178" t="s">
        <v>588</v>
      </c>
    </row>
    <row r="93" ht="15">
      <c r="A93" s="178" t="s">
        <v>589</v>
      </c>
    </row>
    <row r="94" ht="15">
      <c r="A94" s="178" t="s">
        <v>590</v>
      </c>
    </row>
    <row r="97" s="179" customFormat="1" ht="14.25">
      <c r="A97" s="179" t="s">
        <v>591</v>
      </c>
    </row>
    <row r="99" ht="15">
      <c r="A99" s="178" t="s">
        <v>592</v>
      </c>
    </row>
    <row r="100" ht="15">
      <c r="A100" s="178" t="s">
        <v>593</v>
      </c>
    </row>
    <row r="104" s="179" customFormat="1" ht="14.25">
      <c r="A104" s="179" t="s">
        <v>596</v>
      </c>
    </row>
    <row r="106" ht="15">
      <c r="A106" s="178" t="s">
        <v>556</v>
      </c>
    </row>
    <row r="107" ht="15">
      <c r="A107" s="178" t="s">
        <v>557</v>
      </c>
    </row>
    <row r="109" ht="15">
      <c r="A109" s="178" t="s">
        <v>594</v>
      </c>
    </row>
    <row r="110" ht="15">
      <c r="A110" s="178" t="s">
        <v>595</v>
      </c>
    </row>
    <row r="112" s="179" customFormat="1" ht="14.25">
      <c r="A112" s="179" t="s">
        <v>561</v>
      </c>
    </row>
    <row r="113" s="179" customFormat="1" ht="14.25">
      <c r="A113" s="179" t="s">
        <v>559</v>
      </c>
    </row>
    <row r="114" ht="15">
      <c r="A114" s="179" t="s">
        <v>558</v>
      </c>
    </row>
    <row r="125" ht="15">
      <c r="F125" s="178" t="s">
        <v>564</v>
      </c>
    </row>
  </sheetData>
  <printOptions horizontalCentered="1"/>
  <pageMargins left="0.5905511811023623" right="0.1968503937007874" top="0.98425196850393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uprava</dc:creator>
  <cp:keywords/>
  <dc:description/>
  <cp:lastModifiedBy>Alenka Tovornik</cp:lastModifiedBy>
  <cp:lastPrinted>2001-01-12T07:41:53Z</cp:lastPrinted>
  <dcterms:created xsi:type="dcterms:W3CDTF">1999-12-07T05:54:19Z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