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<sst xmlns="http://schemas.openxmlformats.org/spreadsheetml/2006/main" count="53" uniqueCount="53">
  <si>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SIMULACIJA SREDSTEV ZA POVRAČILO STROŠKOV SVETOM MČ IN KS IZ PRORAČUNA ZA LETO 2016 
MESTNE OBČINE MARIBOR </t>
  </si>
  <si>
    <t>ZAP. ŠT.</t>
  </si>
  <si>
    <t>MČ / KS</t>
  </si>
  <si>
    <t>ŠTEVILO 
ČLANOV SVETA</t>
  </si>
  <si>
    <t>PREDSEDNIK</t>
  </si>
  <si>
    <t>SKUPAJ</t>
  </si>
  <si>
    <r>
      <t xml:space="preserve">0,5 % 
skupaj člani sveta
županove plače
1 seja
</t>
    </r>
    <r>
      <rPr>
        <b/>
        <sz val="8"/>
        <rFont val="Calibri"/>
        <family val="2"/>
      </rPr>
      <t>(št.članov x 20,86 €)</t>
    </r>
  </si>
  <si>
    <r>
      <t xml:space="preserve">1 % 
predsednik
županove plače
1 seja
</t>
    </r>
    <r>
      <rPr>
        <b/>
        <sz val="8"/>
        <rFont val="Calibri"/>
        <family val="2"/>
      </rPr>
      <t>(1 x 41,72 €)</t>
    </r>
  </si>
  <si>
    <r>
      <t xml:space="preserve">SKUPAJ STROŠEK NA SEJO
</t>
    </r>
    <r>
      <rPr>
        <b/>
        <sz val="9"/>
        <rFont val="Calibri"/>
        <family val="2"/>
      </rPr>
      <t>(člani sveta + predsednik)</t>
    </r>
  </si>
  <si>
    <t>SKUPAJ točk (član=1, preds.=2)</t>
  </si>
  <si>
    <t xml:space="preserve">letni proračun na celo MČ/KS  </t>
  </si>
  <si>
    <t>1.</t>
  </si>
  <si>
    <t>KS BRESTERNICA-GAJ</t>
  </si>
  <si>
    <t>2.</t>
  </si>
  <si>
    <t>KS KAMNICA</t>
  </si>
  <si>
    <t>3.</t>
  </si>
  <si>
    <t>KS LIMBUŠ</t>
  </si>
  <si>
    <t>4.</t>
  </si>
  <si>
    <t>KS PEKRE</t>
  </si>
  <si>
    <t>5.</t>
  </si>
  <si>
    <t>KS RAZVANJE</t>
  </si>
  <si>
    <t>6.</t>
  </si>
  <si>
    <t>KS MALEČNIK-RUPERČE</t>
  </si>
  <si>
    <t>7.</t>
  </si>
  <si>
    <t>MČ CENTER</t>
  </si>
  <si>
    <t>8.</t>
  </si>
  <si>
    <t>MČ IVAN CANKAR</t>
  </si>
  <si>
    <t>9.</t>
  </si>
  <si>
    <t>MČ BREZJE-DOGOŠE-ZRKOVCI</t>
  </si>
  <si>
    <t>10.</t>
  </si>
  <si>
    <t>MČ KOROŠKA VRATA</t>
  </si>
  <si>
    <t>11.</t>
  </si>
  <si>
    <t>MČ MAGDALENA</t>
  </si>
  <si>
    <t>12.</t>
  </si>
  <si>
    <t>MČ NOVA VAS</t>
  </si>
  <si>
    <t>13.</t>
  </si>
  <si>
    <t>MČ POBREŽJE</t>
  </si>
  <si>
    <t>14.</t>
  </si>
  <si>
    <t>MČ RADVANJE</t>
  </si>
  <si>
    <t>15.</t>
  </si>
  <si>
    <t>MČ TABOR</t>
  </si>
  <si>
    <t>16.</t>
  </si>
  <si>
    <t>MČ TEZNO</t>
  </si>
  <si>
    <t>17.</t>
  </si>
  <si>
    <t xml:space="preserve">MČ STUDENCI </t>
  </si>
  <si>
    <t xml:space="preserve">SKUPAJ </t>
  </si>
  <si>
    <t>OPOMBA: Zneski so izračunani na Bruto II</t>
  </si>
  <si>
    <t>strošek na člana sveta - 1 seja</t>
  </si>
  <si>
    <t>strošek na predsednika - 1 seja</t>
  </si>
  <si>
    <t>Letna bruto celota</t>
  </si>
  <si>
    <r>
      <rPr>
        <b/>
        <sz val="10"/>
        <rFont val="Calibri"/>
        <family val="2"/>
      </rPr>
      <t>0,5% županove plače</t>
    </r>
    <r>
      <rPr>
        <sz val="10"/>
        <rFont val="Calibri"/>
        <family val="2"/>
      </rPr>
      <t xml:space="preserve"> =  19,07 €
</t>
    </r>
    <r>
      <rPr>
        <b/>
        <sz val="10"/>
        <color indexed="10"/>
        <rFont val="Calibri"/>
        <family val="2"/>
      </rPr>
      <t>Bruto II    =  20,86 €</t>
    </r>
    <r>
      <rPr>
        <b/>
        <sz val="10"/>
        <rFont val="Calibri"/>
        <family val="2"/>
      </rPr>
      <t>   (celoten strošek)</t>
    </r>
    <r>
      <rPr>
        <sz val="10"/>
        <rFont val="Calibri"/>
        <family val="2"/>
      </rPr>
      <t xml:space="preserve">
Bruto        =  19,07 €
</t>
    </r>
    <r>
      <rPr>
        <b/>
        <sz val="12"/>
        <color indexed="10"/>
        <rFont val="Calibri"/>
        <family val="2"/>
      </rPr>
      <t xml:space="preserve">Neto       =  13,87 €
</t>
    </r>
    <r>
      <rPr>
        <b/>
        <sz val="10"/>
        <rFont val="Calibri"/>
        <family val="2"/>
      </rPr>
      <t>Letni strošek - npr. 4 seje 
Bruto II   = 83,44 €
Neto        = 55,48 €</t>
    </r>
    <r>
      <rPr>
        <b/>
        <sz val="12"/>
        <rFont val="Calibri"/>
        <family val="0"/>
      </rPr>
      <t xml:space="preserve">
</t>
    </r>
    <r>
      <rPr>
        <b/>
        <sz val="12"/>
        <color indexed="10"/>
        <rFont val="Calibri"/>
        <family val="2"/>
      </rPr>
      <t xml:space="preserve">
</t>
    </r>
    <r>
      <rPr>
        <sz val="10"/>
        <rFont val="Calibri"/>
        <family val="2"/>
      </rPr>
      <t xml:space="preserve">
</t>
    </r>
  </si>
  <si>
    <r>
      <rPr>
        <b/>
        <sz val="10"/>
        <rFont val="Calibri"/>
        <family val="2"/>
      </rPr>
      <t>1% županove plače</t>
    </r>
    <r>
      <rPr>
        <sz val="10"/>
        <rFont val="Calibri"/>
        <family val="2"/>
      </rPr>
      <t xml:space="preserve">   =  38,14 €
</t>
    </r>
    <r>
      <rPr>
        <b/>
        <sz val="10"/>
        <color indexed="10"/>
        <rFont val="Calibri"/>
        <family val="2"/>
      </rPr>
      <t>Bruto II    =  41,72 € </t>
    </r>
    <r>
      <rPr>
        <b/>
        <sz val="10"/>
        <rFont val="Calibri"/>
        <family val="2"/>
      </rPr>
      <t>(celoten strošek)</t>
    </r>
    <r>
      <rPr>
        <sz val="10"/>
        <rFont val="Calibri"/>
        <family val="2"/>
      </rPr>
      <t xml:space="preserve">
Bruto        =  38,14 €
</t>
    </r>
    <r>
      <rPr>
        <b/>
        <sz val="12"/>
        <color indexed="10"/>
        <rFont val="Calibri"/>
        <family val="2"/>
      </rPr>
      <t xml:space="preserve">Neto       =  27,74 €
</t>
    </r>
    <r>
      <rPr>
        <b/>
        <sz val="10"/>
        <rFont val="Calibri"/>
        <family val="2"/>
      </rPr>
      <t>Letni strošek - npr. 4 seje 
Bruto II   = 166,88 €
Neto        = 110,96 €</t>
    </r>
    <r>
      <rPr>
        <sz val="10"/>
        <rFont val="Calibri"/>
        <family val="2"/>
      </rPr>
      <t xml:space="preserve">
</t>
    </r>
  </si>
  <si>
    <t>vrednost točke bruto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</si>
</sst>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S_I_T"/>
    <numFmt numFmtId="165" formatCode="#,##0.00\ [$EUR]"/>
    <numFmt numFmtId="166" formatCode="#,##0\ [$EUR]\ "/>
    <numFmt numFmtId="167" formatCode="\ #,##0\ [$EUR]"/>
    <numFmt numFmtId="168" formatCode="\ #,##0.00\ [$EUR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b/>
      <sz val="10"/>
      <name val="Arial Narrow"/>
      <family val="2"/>
    </font>
    <font>
      <b/>
      <sz val="15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4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Calibri"/>
      <family val="2"/>
    </font>
    <font>
      <b/>
      <sz val="15"/>
      <color rgb="FFFF0000"/>
      <name val="Calibri"/>
      <family val="2"/>
    </font>
    <font>
      <b/>
      <u val="single"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hair"/>
    </border>
    <border>
      <left style="thin"/>
      <right style="thin"/>
      <top/>
      <bottom style="hair"/>
    </border>
    <border>
      <left style="medium"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/>
      <top/>
      <bottom/>
    </border>
    <border>
      <left/>
      <right style="medium"/>
      <top/>
      <bottom/>
    </border>
    <border>
      <left style="medium"/>
      <right/>
      <top style="hair"/>
      <bottom style="hair"/>
    </border>
    <border>
      <left style="medium"/>
      <right style="thin"/>
      <top/>
      <bottom style="hair"/>
    </border>
    <border>
      <left style="medium"/>
      <right style="medium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double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/>
      <bottom style="double"/>
    </border>
    <border>
      <left style="medium"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7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textRotation="90" wrapText="1"/>
    </xf>
    <xf numFmtId="0" fontId="22" fillId="7" borderId="11" xfId="0" applyFont="1" applyFill="1" applyBorder="1" applyAlignment="1">
      <alignment horizontal="center" vertical="center" textRotation="90" wrapText="1"/>
    </xf>
    <xf numFmtId="0" fontId="22" fillId="7" borderId="15" xfId="0" applyFont="1" applyFill="1" applyBorder="1" applyAlignment="1">
      <alignment horizontal="center" vertical="center" textRotation="90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33" borderId="17" xfId="0" applyFont="1" applyFill="1" applyBorder="1" applyAlignment="1">
      <alignment horizontal="center" vertical="center" wrapText="1"/>
    </xf>
    <xf numFmtId="164" fontId="22" fillId="33" borderId="0" xfId="0" applyNumberFormat="1" applyFont="1" applyFill="1" applyBorder="1" applyAlignment="1">
      <alignment horizontal="right" vertical="center" wrapText="1"/>
    </xf>
    <xf numFmtId="3" fontId="22" fillId="33" borderId="17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Border="1" applyAlignment="1">
      <alignment horizontal="center" vertical="center" wrapText="1"/>
    </xf>
    <xf numFmtId="165" fontId="22" fillId="33" borderId="0" xfId="0" applyNumberFormat="1" applyFont="1" applyFill="1" applyBorder="1" applyAlignment="1">
      <alignment horizontal="right" vertical="center" wrapText="1"/>
    </xf>
    <xf numFmtId="3" fontId="22" fillId="33" borderId="18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164" fontId="24" fillId="33" borderId="18" xfId="0" applyNumberFormat="1" applyFont="1" applyFill="1" applyBorder="1" applyAlignment="1">
      <alignment horizontal="righ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65" fontId="24" fillId="0" borderId="25" xfId="0" applyNumberFormat="1" applyFont="1" applyBorder="1" applyAlignment="1">
      <alignment horizontal="right" vertical="center" wrapText="1"/>
    </xf>
    <xf numFmtId="165" fontId="24" fillId="0" borderId="26" xfId="0" applyNumberFormat="1" applyFont="1" applyFill="1" applyBorder="1" applyAlignment="1">
      <alignment horizontal="right" vertical="center" wrapText="1"/>
    </xf>
    <xf numFmtId="164" fontId="24" fillId="33" borderId="0" xfId="0" applyNumberFormat="1" applyFont="1" applyFill="1" applyBorder="1" applyAlignment="1">
      <alignment horizontal="right" vertical="center" wrapText="1"/>
    </xf>
    <xf numFmtId="165" fontId="24" fillId="0" borderId="27" xfId="0" applyNumberFormat="1" applyFont="1" applyFill="1" applyBorder="1" applyAlignment="1">
      <alignment horizontal="right" vertical="center" wrapText="1"/>
    </xf>
    <xf numFmtId="166" fontId="48" fillId="34" borderId="0" xfId="0" applyNumberFormat="1" applyFont="1" applyFill="1" applyAlignment="1">
      <alignment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31" xfId="0" applyFont="1" applyFill="1" applyBorder="1" applyAlignment="1">
      <alignment horizontal="center" vertical="center" wrapText="1"/>
    </xf>
    <xf numFmtId="165" fontId="24" fillId="0" borderId="32" xfId="0" applyNumberFormat="1" applyFont="1" applyBorder="1" applyAlignment="1">
      <alignment horizontal="right" vertical="center" wrapText="1"/>
    </xf>
    <xf numFmtId="165" fontId="24" fillId="0" borderId="22" xfId="0" applyNumberFormat="1" applyFont="1" applyFill="1" applyBorder="1" applyAlignment="1">
      <alignment horizontal="right" vertical="center" wrapText="1"/>
    </xf>
    <xf numFmtId="165" fontId="24" fillId="0" borderId="33" xfId="0" applyNumberFormat="1" applyFont="1" applyFill="1" applyBorder="1" applyAlignment="1">
      <alignment horizontal="righ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165" fontId="24" fillId="0" borderId="32" xfId="0" applyNumberFormat="1" applyFont="1" applyFill="1" applyBorder="1" applyAlignment="1">
      <alignment horizontal="right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165" fontId="24" fillId="0" borderId="44" xfId="0" applyNumberFormat="1" applyFont="1" applyBorder="1" applyAlignment="1">
      <alignment horizontal="right" vertical="center" wrapText="1"/>
    </xf>
    <xf numFmtId="165" fontId="24" fillId="0" borderId="43" xfId="0" applyNumberFormat="1" applyFont="1" applyFill="1" applyBorder="1" applyAlignment="1">
      <alignment horizontal="right" vertical="center" wrapText="1"/>
    </xf>
    <xf numFmtId="165" fontId="24" fillId="0" borderId="45" xfId="0" applyNumberFormat="1" applyFont="1" applyFill="1" applyBorder="1" applyAlignment="1">
      <alignment horizontal="right" vertical="center" wrapText="1"/>
    </xf>
    <xf numFmtId="0" fontId="18" fillId="13" borderId="46" xfId="0" applyFont="1" applyFill="1" applyBorder="1" applyAlignment="1">
      <alignment horizontal="center"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18" fillId="13" borderId="48" xfId="0" applyFont="1" applyFill="1" applyBorder="1" applyAlignment="1">
      <alignment horizontal="center" vertical="center" wrapText="1"/>
    </xf>
    <xf numFmtId="164" fontId="22" fillId="33" borderId="18" xfId="0" applyNumberFormat="1" applyFont="1" applyFill="1" applyBorder="1" applyAlignment="1">
      <alignment horizontal="right" vertical="center" wrapText="1"/>
    </xf>
    <xf numFmtId="3" fontId="18" fillId="13" borderId="49" xfId="0" applyNumberFormat="1" applyFont="1" applyFill="1" applyBorder="1" applyAlignment="1">
      <alignment horizontal="center" vertical="center" wrapText="1"/>
    </xf>
    <xf numFmtId="3" fontId="18" fillId="13" borderId="50" xfId="0" applyNumberFormat="1" applyFont="1" applyFill="1" applyBorder="1" applyAlignment="1">
      <alignment horizontal="center" vertical="center" wrapText="1"/>
    </xf>
    <xf numFmtId="3" fontId="18" fillId="13" borderId="51" xfId="0" applyNumberFormat="1" applyFont="1" applyFill="1" applyBorder="1" applyAlignment="1">
      <alignment horizontal="center" vertical="center" wrapText="1"/>
    </xf>
    <xf numFmtId="165" fontId="18" fillId="13" borderId="49" xfId="0" applyNumberFormat="1" applyFont="1" applyFill="1" applyBorder="1" applyAlignment="1">
      <alignment horizontal="right" vertical="center" wrapText="1"/>
    </xf>
    <xf numFmtId="165" fontId="18" fillId="13" borderId="51" xfId="0" applyNumberFormat="1" applyFont="1" applyFill="1" applyBorder="1" applyAlignment="1">
      <alignment horizontal="right" vertical="center" wrapText="1"/>
    </xf>
    <xf numFmtId="165" fontId="18" fillId="13" borderId="52" xfId="0" applyNumberFormat="1" applyFont="1" applyFill="1" applyBorder="1" applyAlignment="1">
      <alignment horizontal="right" vertical="center" wrapText="1"/>
    </xf>
    <xf numFmtId="0" fontId="24" fillId="34" borderId="0" xfId="0" applyFont="1" applyFill="1" applyAlignment="1">
      <alignment vertical="center"/>
    </xf>
    <xf numFmtId="166" fontId="22" fillId="34" borderId="0" xfId="0" applyNumberFormat="1" applyFont="1" applyFill="1" applyAlignment="1">
      <alignment vertical="center"/>
    </xf>
    <xf numFmtId="0" fontId="22" fillId="33" borderId="53" xfId="0" applyFont="1" applyFill="1" applyBorder="1" applyAlignment="1">
      <alignment horizontal="center" vertical="center" wrapText="1"/>
    </xf>
    <xf numFmtId="3" fontId="22" fillId="33" borderId="53" xfId="0" applyNumberFormat="1" applyFont="1" applyFill="1" applyBorder="1" applyAlignment="1">
      <alignment horizontal="center" vertical="center" wrapText="1"/>
    </xf>
    <xf numFmtId="165" fontId="22" fillId="33" borderId="53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4" fontId="24" fillId="0" borderId="0" xfId="0" applyNumberFormat="1" applyFont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7" fontId="49" fillId="34" borderId="0" xfId="0" applyNumberFormat="1" applyFont="1" applyFill="1" applyAlignment="1">
      <alignment horizontal="center" vertical="center"/>
    </xf>
    <xf numFmtId="0" fontId="24" fillId="0" borderId="54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55" xfId="0" applyFont="1" applyBorder="1" applyAlignment="1">
      <alignment horizontal="left" vertical="top" wrapText="1"/>
    </xf>
    <xf numFmtId="0" fontId="24" fillId="0" borderId="53" xfId="0" applyFont="1" applyBorder="1" applyAlignment="1">
      <alignment horizontal="left" vertical="top" wrapText="1"/>
    </xf>
    <xf numFmtId="0" fontId="24" fillId="0" borderId="56" xfId="0" applyFont="1" applyBorder="1" applyAlignment="1">
      <alignment horizontal="left" vertical="top" wrapText="1"/>
    </xf>
    <xf numFmtId="168" fontId="50" fillId="34" borderId="0" xfId="0" applyNumberFormat="1" applyFont="1" applyFill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4" fillId="0" borderId="52" xfId="0" applyFont="1" applyBorder="1" applyAlignment="1">
      <alignment horizontal="left" vertical="top" wrapText="1"/>
    </xf>
    <xf numFmtId="0" fontId="24" fillId="0" borderId="30" xfId="0" applyFont="1" applyBorder="1" applyAlignment="1">
      <alignment vertical="top" wrapText="1"/>
    </xf>
    <xf numFmtId="0" fontId="24" fillId="0" borderId="46" xfId="0" applyFont="1" applyBorder="1" applyAlignment="1">
      <alignment horizontal="left" vertical="top" wrapText="1"/>
    </xf>
    <xf numFmtId="0" fontId="24" fillId="0" borderId="47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IV65536"/>
    </sheetView>
  </sheetViews>
  <sheetFormatPr defaultColWidth="8.28125" defaultRowHeight="15"/>
  <cols>
    <col min="1" max="1" width="3.8515625" style="73" customWidth="1"/>
    <col min="2" max="2" width="34.140625" style="22" customWidth="1"/>
    <col min="3" max="3" width="1.421875" style="109" customWidth="1"/>
    <col min="4" max="4" width="8.28125" style="109" customWidth="1"/>
    <col min="5" max="5" width="1.28515625" style="73" customWidth="1"/>
    <col min="6" max="6" width="9.28125" style="73" customWidth="1"/>
    <col min="7" max="7" width="7.7109375" style="73" customWidth="1"/>
    <col min="8" max="8" width="5.421875" style="73" customWidth="1"/>
    <col min="9" max="9" width="1.28515625" style="73" customWidth="1"/>
    <col min="10" max="10" width="15.421875" style="73" customWidth="1"/>
    <col min="11" max="11" width="15.57421875" style="73" customWidth="1"/>
    <col min="12" max="12" width="1.28515625" style="73" customWidth="1"/>
    <col min="13" max="13" width="16.7109375" style="73" customWidth="1"/>
    <col min="14" max="14" width="9.28125" style="22" customWidth="1"/>
    <col min="15" max="15" width="10.7109375" style="22" bestFit="1" customWidth="1"/>
    <col min="16" max="16384" width="10.7109375" style="22" customWidth="1"/>
  </cols>
  <sheetData>
    <row r="1" spans="1:12" s="3" customFormat="1" ht="49.5" customHeight="1" thickBot="1">
      <c r="A1" s="1" t="s">
        <v>0</v>
      </c>
      <c r="B1" s="1"/>
      <c r="C1" s="1"/>
      <c r="D1" s="1"/>
      <c r="E1" s="2"/>
      <c r="I1" s="2"/>
      <c r="L1" s="2"/>
    </row>
    <row r="2" spans="1:15" s="15" customFormat="1" ht="70.5" customHeight="1" thickBot="1">
      <c r="A2" s="4" t="s">
        <v>1</v>
      </c>
      <c r="B2" s="5" t="s">
        <v>2</v>
      </c>
      <c r="C2" s="6"/>
      <c r="D2" s="7"/>
      <c r="E2" s="8"/>
      <c r="F2" s="9" t="s">
        <v>3</v>
      </c>
      <c r="G2" s="10" t="s">
        <v>4</v>
      </c>
      <c r="H2" s="11" t="s">
        <v>5</v>
      </c>
      <c r="I2" s="8"/>
      <c r="J2" s="12" t="s">
        <v>6</v>
      </c>
      <c r="K2" s="13" t="s">
        <v>7</v>
      </c>
      <c r="L2" s="8"/>
      <c r="M2" s="14" t="s">
        <v>8</v>
      </c>
      <c r="N2" s="11" t="s">
        <v>9</v>
      </c>
      <c r="O2" s="11" t="s">
        <v>10</v>
      </c>
    </row>
    <row r="3" spans="1:13" ht="9" customHeight="1" thickBot="1">
      <c r="A3" s="16"/>
      <c r="B3" s="16"/>
      <c r="C3" s="16"/>
      <c r="D3" s="16"/>
      <c r="E3" s="17"/>
      <c r="F3" s="18"/>
      <c r="G3" s="18"/>
      <c r="H3" s="19"/>
      <c r="I3" s="17"/>
      <c r="J3" s="20"/>
      <c r="K3" s="19"/>
      <c r="L3" s="17"/>
      <c r="M3" s="21"/>
    </row>
    <row r="4" spans="1:15" ht="15" customHeight="1">
      <c r="A4" s="23" t="s">
        <v>11</v>
      </c>
      <c r="B4" s="24" t="s">
        <v>12</v>
      </c>
      <c r="C4" s="25"/>
      <c r="D4" s="26"/>
      <c r="E4" s="27"/>
      <c r="F4" s="28">
        <v>8</v>
      </c>
      <c r="G4" s="29">
        <v>1</v>
      </c>
      <c r="H4" s="30">
        <f>F4+G4</f>
        <v>9</v>
      </c>
      <c r="I4" s="27"/>
      <c r="J4" s="31">
        <f aca="true" t="shared" si="0" ref="J4:J20">F4*20.86</f>
        <v>166.88</v>
      </c>
      <c r="K4" s="32">
        <f aca="true" t="shared" si="1" ref="K4:K20">G4*(20.86*2)</f>
        <v>41.72</v>
      </c>
      <c r="L4" s="33"/>
      <c r="M4" s="34">
        <f aca="true" t="shared" si="2" ref="M4:M20">J4+K4</f>
        <v>208.6</v>
      </c>
      <c r="N4" s="22">
        <f>(F4*1+G4*2)</f>
        <v>10</v>
      </c>
      <c r="O4" s="35">
        <f>(N4*K25)</f>
        <v>888.8888888888889</v>
      </c>
    </row>
    <row r="5" spans="1:15" ht="15" customHeight="1">
      <c r="A5" s="36" t="s">
        <v>13</v>
      </c>
      <c r="B5" s="37" t="s">
        <v>14</v>
      </c>
      <c r="C5" s="38"/>
      <c r="D5" s="39"/>
      <c r="E5" s="33"/>
      <c r="F5" s="40">
        <v>6</v>
      </c>
      <c r="G5" s="29">
        <v>1</v>
      </c>
      <c r="H5" s="30">
        <f aca="true" t="shared" si="3" ref="H5:H20">F5+G5</f>
        <v>7</v>
      </c>
      <c r="I5" s="33"/>
      <c r="J5" s="41">
        <f t="shared" si="0"/>
        <v>125.16</v>
      </c>
      <c r="K5" s="42">
        <f t="shared" si="1"/>
        <v>41.72</v>
      </c>
      <c r="L5" s="33"/>
      <c r="M5" s="43">
        <f t="shared" si="2"/>
        <v>166.88</v>
      </c>
      <c r="N5" s="22">
        <f aca="true" t="shared" si="4" ref="N5:N20">(F5*1+G5*2)</f>
        <v>8</v>
      </c>
      <c r="O5" s="35">
        <f>(N5*K25)</f>
        <v>711.1111111111111</v>
      </c>
    </row>
    <row r="6" spans="1:15" ht="15" customHeight="1">
      <c r="A6" s="36" t="s">
        <v>15</v>
      </c>
      <c r="B6" s="44" t="s">
        <v>16</v>
      </c>
      <c r="C6" s="45"/>
      <c r="D6" s="46"/>
      <c r="E6" s="33"/>
      <c r="F6" s="40">
        <v>8</v>
      </c>
      <c r="G6" s="29">
        <v>1</v>
      </c>
      <c r="H6" s="30">
        <f t="shared" si="3"/>
        <v>9</v>
      </c>
      <c r="I6" s="33"/>
      <c r="J6" s="41">
        <f t="shared" si="0"/>
        <v>166.88</v>
      </c>
      <c r="K6" s="42">
        <f t="shared" si="1"/>
        <v>41.72</v>
      </c>
      <c r="L6" s="33"/>
      <c r="M6" s="43">
        <f t="shared" si="2"/>
        <v>208.6</v>
      </c>
      <c r="N6" s="22">
        <f t="shared" si="4"/>
        <v>10</v>
      </c>
      <c r="O6" s="35">
        <f>(N6*K25)</f>
        <v>888.8888888888889</v>
      </c>
    </row>
    <row r="7" spans="1:15" ht="15" customHeight="1">
      <c r="A7" s="36" t="s">
        <v>17</v>
      </c>
      <c r="B7" s="37" t="s">
        <v>18</v>
      </c>
      <c r="C7" s="38"/>
      <c r="D7" s="39"/>
      <c r="E7" s="33"/>
      <c r="F7" s="40">
        <v>6</v>
      </c>
      <c r="G7" s="29">
        <v>1</v>
      </c>
      <c r="H7" s="30">
        <f t="shared" si="3"/>
        <v>7</v>
      </c>
      <c r="I7" s="33"/>
      <c r="J7" s="41">
        <f t="shared" si="0"/>
        <v>125.16</v>
      </c>
      <c r="K7" s="42">
        <f t="shared" si="1"/>
        <v>41.72</v>
      </c>
      <c r="L7" s="33"/>
      <c r="M7" s="43">
        <f t="shared" si="2"/>
        <v>166.88</v>
      </c>
      <c r="N7" s="22">
        <f t="shared" si="4"/>
        <v>8</v>
      </c>
      <c r="O7" s="35">
        <f>(N7*K25)</f>
        <v>711.1111111111111</v>
      </c>
    </row>
    <row r="8" spans="1:15" ht="15" customHeight="1">
      <c r="A8" s="36" t="s">
        <v>19</v>
      </c>
      <c r="B8" s="44" t="s">
        <v>20</v>
      </c>
      <c r="C8" s="45"/>
      <c r="D8" s="46"/>
      <c r="E8" s="33"/>
      <c r="F8" s="40">
        <v>6</v>
      </c>
      <c r="G8" s="29">
        <v>1</v>
      </c>
      <c r="H8" s="30">
        <f t="shared" si="3"/>
        <v>7</v>
      </c>
      <c r="I8" s="33"/>
      <c r="J8" s="41">
        <f t="shared" si="0"/>
        <v>125.16</v>
      </c>
      <c r="K8" s="42">
        <f t="shared" si="1"/>
        <v>41.72</v>
      </c>
      <c r="L8" s="33"/>
      <c r="M8" s="43">
        <f t="shared" si="2"/>
        <v>166.88</v>
      </c>
      <c r="N8" s="22">
        <f t="shared" si="4"/>
        <v>8</v>
      </c>
      <c r="O8" s="35">
        <f>(N8*K25)</f>
        <v>711.1111111111111</v>
      </c>
    </row>
    <row r="9" spans="1:15" ht="15" customHeight="1">
      <c r="A9" s="36" t="s">
        <v>21</v>
      </c>
      <c r="B9" s="37" t="s">
        <v>22</v>
      </c>
      <c r="C9" s="38"/>
      <c r="D9" s="39"/>
      <c r="E9" s="33"/>
      <c r="F9" s="40">
        <v>8</v>
      </c>
      <c r="G9" s="29">
        <v>1</v>
      </c>
      <c r="H9" s="30">
        <f t="shared" si="3"/>
        <v>9</v>
      </c>
      <c r="I9" s="33"/>
      <c r="J9" s="41">
        <f t="shared" si="0"/>
        <v>166.88</v>
      </c>
      <c r="K9" s="42">
        <f t="shared" si="1"/>
        <v>41.72</v>
      </c>
      <c r="L9" s="33"/>
      <c r="M9" s="43">
        <f t="shared" si="2"/>
        <v>208.6</v>
      </c>
      <c r="N9" s="22">
        <f t="shared" si="4"/>
        <v>10</v>
      </c>
      <c r="O9" s="35">
        <f>(N9*K25)</f>
        <v>888.8888888888889</v>
      </c>
    </row>
    <row r="10" spans="1:15" ht="15" customHeight="1">
      <c r="A10" s="36" t="s">
        <v>23</v>
      </c>
      <c r="B10" s="44" t="s">
        <v>24</v>
      </c>
      <c r="C10" s="45"/>
      <c r="D10" s="46"/>
      <c r="E10" s="33"/>
      <c r="F10" s="40">
        <v>13</v>
      </c>
      <c r="G10" s="29">
        <v>1</v>
      </c>
      <c r="H10" s="30">
        <f t="shared" si="3"/>
        <v>14</v>
      </c>
      <c r="I10" s="33"/>
      <c r="J10" s="41">
        <f t="shared" si="0"/>
        <v>271.18</v>
      </c>
      <c r="K10" s="42">
        <f t="shared" si="1"/>
        <v>41.72</v>
      </c>
      <c r="L10" s="33"/>
      <c r="M10" s="43">
        <f t="shared" si="2"/>
        <v>312.9</v>
      </c>
      <c r="N10" s="22">
        <f t="shared" si="4"/>
        <v>15</v>
      </c>
      <c r="O10" s="35">
        <f>(N10*K25)</f>
        <v>1333.3333333333333</v>
      </c>
    </row>
    <row r="11" spans="1:15" ht="15" customHeight="1">
      <c r="A11" s="36" t="s">
        <v>25</v>
      </c>
      <c r="B11" s="37" t="s">
        <v>26</v>
      </c>
      <c r="C11" s="38"/>
      <c r="D11" s="39"/>
      <c r="E11" s="33"/>
      <c r="F11" s="40">
        <v>14</v>
      </c>
      <c r="G11" s="29">
        <v>1</v>
      </c>
      <c r="H11" s="30">
        <f t="shared" si="3"/>
        <v>15</v>
      </c>
      <c r="I11" s="33"/>
      <c r="J11" s="41">
        <f t="shared" si="0"/>
        <v>292.03999999999996</v>
      </c>
      <c r="K11" s="42">
        <f t="shared" si="1"/>
        <v>41.72</v>
      </c>
      <c r="L11" s="33"/>
      <c r="M11" s="43">
        <f t="shared" si="2"/>
        <v>333.76</v>
      </c>
      <c r="N11" s="22">
        <f t="shared" si="4"/>
        <v>16</v>
      </c>
      <c r="O11" s="35">
        <f>(N11*K25)</f>
        <v>1422.2222222222222</v>
      </c>
    </row>
    <row r="12" spans="1:15" ht="15" customHeight="1">
      <c r="A12" s="36" t="s">
        <v>27</v>
      </c>
      <c r="B12" s="44" t="s">
        <v>28</v>
      </c>
      <c r="C12" s="45"/>
      <c r="D12" s="46"/>
      <c r="E12" s="33"/>
      <c r="F12" s="40">
        <v>12</v>
      </c>
      <c r="G12" s="29">
        <v>1</v>
      </c>
      <c r="H12" s="30">
        <f t="shared" si="3"/>
        <v>13</v>
      </c>
      <c r="I12" s="33"/>
      <c r="J12" s="41">
        <f t="shared" si="0"/>
        <v>250.32</v>
      </c>
      <c r="K12" s="42">
        <f t="shared" si="1"/>
        <v>41.72</v>
      </c>
      <c r="L12" s="33"/>
      <c r="M12" s="43">
        <f t="shared" si="2"/>
        <v>292.03999999999996</v>
      </c>
      <c r="N12" s="22">
        <f t="shared" si="4"/>
        <v>14</v>
      </c>
      <c r="O12" s="35">
        <f>(N12*K25)</f>
        <v>1244.4444444444443</v>
      </c>
    </row>
    <row r="13" spans="1:15" ht="15" customHeight="1">
      <c r="A13" s="36" t="s">
        <v>29</v>
      </c>
      <c r="B13" s="37" t="s">
        <v>30</v>
      </c>
      <c r="C13" s="38"/>
      <c r="D13" s="39"/>
      <c r="E13" s="33"/>
      <c r="F13" s="40">
        <v>14</v>
      </c>
      <c r="G13" s="29">
        <v>1</v>
      </c>
      <c r="H13" s="30">
        <f t="shared" si="3"/>
        <v>15</v>
      </c>
      <c r="I13" s="33"/>
      <c r="J13" s="41">
        <f t="shared" si="0"/>
        <v>292.03999999999996</v>
      </c>
      <c r="K13" s="42">
        <f t="shared" si="1"/>
        <v>41.72</v>
      </c>
      <c r="L13" s="33"/>
      <c r="M13" s="43">
        <f t="shared" si="2"/>
        <v>333.76</v>
      </c>
      <c r="N13" s="22">
        <f t="shared" si="4"/>
        <v>16</v>
      </c>
      <c r="O13" s="35">
        <f>(N13*K25)</f>
        <v>1422.2222222222222</v>
      </c>
    </row>
    <row r="14" spans="1:15" ht="15" customHeight="1">
      <c r="A14" s="36" t="s">
        <v>31</v>
      </c>
      <c r="B14" s="44" t="s">
        <v>32</v>
      </c>
      <c r="C14" s="45"/>
      <c r="D14" s="46"/>
      <c r="E14" s="33"/>
      <c r="F14" s="40">
        <v>12</v>
      </c>
      <c r="G14" s="29">
        <v>1</v>
      </c>
      <c r="H14" s="30">
        <f t="shared" si="3"/>
        <v>13</v>
      </c>
      <c r="I14" s="33"/>
      <c r="J14" s="41">
        <f t="shared" si="0"/>
        <v>250.32</v>
      </c>
      <c r="K14" s="42">
        <f t="shared" si="1"/>
        <v>41.72</v>
      </c>
      <c r="L14" s="33"/>
      <c r="M14" s="43">
        <f t="shared" si="2"/>
        <v>292.03999999999996</v>
      </c>
      <c r="N14" s="22">
        <f t="shared" si="4"/>
        <v>14</v>
      </c>
      <c r="O14" s="35">
        <f>(N14*K25)</f>
        <v>1244.4444444444443</v>
      </c>
    </row>
    <row r="15" spans="1:15" ht="15" customHeight="1">
      <c r="A15" s="36" t="s">
        <v>33</v>
      </c>
      <c r="B15" s="44" t="s">
        <v>34</v>
      </c>
      <c r="C15" s="45"/>
      <c r="D15" s="46"/>
      <c r="E15" s="33"/>
      <c r="F15" s="40">
        <v>16</v>
      </c>
      <c r="G15" s="29">
        <v>1</v>
      </c>
      <c r="H15" s="30">
        <f t="shared" si="3"/>
        <v>17</v>
      </c>
      <c r="I15" s="33"/>
      <c r="J15" s="41">
        <f t="shared" si="0"/>
        <v>333.76</v>
      </c>
      <c r="K15" s="42">
        <f t="shared" si="1"/>
        <v>41.72</v>
      </c>
      <c r="L15" s="33"/>
      <c r="M15" s="43">
        <f t="shared" si="2"/>
        <v>375.48</v>
      </c>
      <c r="N15" s="22">
        <f t="shared" si="4"/>
        <v>18</v>
      </c>
      <c r="O15" s="35">
        <f>(N15*K25)</f>
        <v>1600</v>
      </c>
    </row>
    <row r="16" spans="1:15" ht="15" customHeight="1">
      <c r="A16" s="36" t="s">
        <v>35</v>
      </c>
      <c r="B16" s="37" t="s">
        <v>36</v>
      </c>
      <c r="C16" s="38"/>
      <c r="D16" s="39"/>
      <c r="E16" s="33"/>
      <c r="F16" s="40">
        <v>16</v>
      </c>
      <c r="G16" s="29">
        <v>1</v>
      </c>
      <c r="H16" s="30">
        <f t="shared" si="3"/>
        <v>17</v>
      </c>
      <c r="I16" s="33"/>
      <c r="J16" s="41">
        <f t="shared" si="0"/>
        <v>333.76</v>
      </c>
      <c r="K16" s="42">
        <f t="shared" si="1"/>
        <v>41.72</v>
      </c>
      <c r="L16" s="33"/>
      <c r="M16" s="43">
        <f t="shared" si="2"/>
        <v>375.48</v>
      </c>
      <c r="N16" s="22">
        <f t="shared" si="4"/>
        <v>18</v>
      </c>
      <c r="O16" s="35">
        <f>(N16*K25)</f>
        <v>1600</v>
      </c>
    </row>
    <row r="17" spans="1:15" ht="15" customHeight="1">
      <c r="A17" s="36" t="s">
        <v>37</v>
      </c>
      <c r="B17" s="44" t="s">
        <v>38</v>
      </c>
      <c r="C17" s="45"/>
      <c r="D17" s="46"/>
      <c r="E17" s="33"/>
      <c r="F17" s="40">
        <v>12</v>
      </c>
      <c r="G17" s="29">
        <v>1</v>
      </c>
      <c r="H17" s="30">
        <f t="shared" si="3"/>
        <v>13</v>
      </c>
      <c r="I17" s="33"/>
      <c r="J17" s="47">
        <f t="shared" si="0"/>
        <v>250.32</v>
      </c>
      <c r="K17" s="42">
        <f t="shared" si="1"/>
        <v>41.72</v>
      </c>
      <c r="L17" s="33"/>
      <c r="M17" s="43">
        <f t="shared" si="2"/>
        <v>292.03999999999996</v>
      </c>
      <c r="N17" s="22">
        <f t="shared" si="4"/>
        <v>14</v>
      </c>
      <c r="O17" s="35">
        <f>(N17*K25)</f>
        <v>1244.4444444444443</v>
      </c>
    </row>
    <row r="18" spans="1:15" ht="15" customHeight="1">
      <c r="A18" s="36" t="s">
        <v>39</v>
      </c>
      <c r="B18" s="37" t="s">
        <v>40</v>
      </c>
      <c r="C18" s="38"/>
      <c r="D18" s="39"/>
      <c r="E18" s="33"/>
      <c r="F18" s="40">
        <v>14</v>
      </c>
      <c r="G18" s="29">
        <v>1</v>
      </c>
      <c r="H18" s="30">
        <f t="shared" si="3"/>
        <v>15</v>
      </c>
      <c r="I18" s="33"/>
      <c r="J18" s="41">
        <f t="shared" si="0"/>
        <v>292.03999999999996</v>
      </c>
      <c r="K18" s="42">
        <f t="shared" si="1"/>
        <v>41.72</v>
      </c>
      <c r="L18" s="33"/>
      <c r="M18" s="43">
        <f t="shared" si="2"/>
        <v>333.76</v>
      </c>
      <c r="N18" s="22">
        <f t="shared" si="4"/>
        <v>16</v>
      </c>
      <c r="O18" s="35">
        <f>(N18*K25)</f>
        <v>1422.2222222222222</v>
      </c>
    </row>
    <row r="19" spans="1:15" ht="15" customHeight="1">
      <c r="A19" s="36" t="s">
        <v>41</v>
      </c>
      <c r="B19" s="44" t="s">
        <v>42</v>
      </c>
      <c r="C19" s="45"/>
      <c r="D19" s="46"/>
      <c r="E19" s="33"/>
      <c r="F19" s="40">
        <v>14</v>
      </c>
      <c r="G19" s="29">
        <v>1</v>
      </c>
      <c r="H19" s="30">
        <f t="shared" si="3"/>
        <v>15</v>
      </c>
      <c r="I19" s="33"/>
      <c r="J19" s="41">
        <f t="shared" si="0"/>
        <v>292.03999999999996</v>
      </c>
      <c r="K19" s="42">
        <f t="shared" si="1"/>
        <v>41.72</v>
      </c>
      <c r="L19" s="33"/>
      <c r="M19" s="43">
        <f t="shared" si="2"/>
        <v>333.76</v>
      </c>
      <c r="N19" s="22">
        <f t="shared" si="4"/>
        <v>16</v>
      </c>
      <c r="O19" s="35">
        <f>(N19*K25)</f>
        <v>1422.2222222222222</v>
      </c>
    </row>
    <row r="20" spans="1:15" ht="15" customHeight="1" thickBot="1">
      <c r="A20" s="48" t="s">
        <v>43</v>
      </c>
      <c r="B20" s="49" t="s">
        <v>44</v>
      </c>
      <c r="C20" s="50"/>
      <c r="D20" s="51"/>
      <c r="E20" s="33"/>
      <c r="F20" s="52">
        <v>12</v>
      </c>
      <c r="G20" s="53">
        <v>1</v>
      </c>
      <c r="H20" s="54">
        <f t="shared" si="3"/>
        <v>13</v>
      </c>
      <c r="I20" s="33"/>
      <c r="J20" s="55">
        <f t="shared" si="0"/>
        <v>250.32</v>
      </c>
      <c r="K20" s="56">
        <f t="shared" si="1"/>
        <v>41.72</v>
      </c>
      <c r="L20" s="33"/>
      <c r="M20" s="57">
        <f t="shared" si="2"/>
        <v>292.03999999999996</v>
      </c>
      <c r="N20" s="22">
        <f t="shared" si="4"/>
        <v>14</v>
      </c>
      <c r="O20" s="35">
        <f>(N20*K25)</f>
        <v>1244.4444444444443</v>
      </c>
    </row>
    <row r="21" spans="1:15" ht="28.5" customHeight="1" thickBot="1" thickTop="1">
      <c r="A21" s="58" t="s">
        <v>45</v>
      </c>
      <c r="B21" s="59"/>
      <c r="C21" s="59"/>
      <c r="D21" s="60"/>
      <c r="E21" s="61"/>
      <c r="F21" s="62">
        <f>SUM(F4:F20)</f>
        <v>191</v>
      </c>
      <c r="G21" s="63">
        <f>SUM(G4:G20)</f>
        <v>17</v>
      </c>
      <c r="H21" s="64">
        <f>SUM(H4:H20)</f>
        <v>208</v>
      </c>
      <c r="I21" s="61"/>
      <c r="J21" s="65">
        <f>SUM(J4:J20,0)</f>
        <v>3984.26</v>
      </c>
      <c r="K21" s="66">
        <f>SUM(K4:K20,0)</f>
        <v>709.2400000000002</v>
      </c>
      <c r="L21" s="17"/>
      <c r="M21" s="67">
        <f>SUM(M4:M20,0)</f>
        <v>4693.500000000001</v>
      </c>
      <c r="N21" s="68">
        <f>(F21*1+G21*2)</f>
        <v>225</v>
      </c>
      <c r="O21" s="69">
        <f>(N21*K25)</f>
        <v>20000</v>
      </c>
    </row>
    <row r="22" spans="1:13" ht="9" customHeight="1">
      <c r="A22" s="70"/>
      <c r="B22" s="8"/>
      <c r="C22" s="8"/>
      <c r="D22" s="70"/>
      <c r="E22" s="17"/>
      <c r="F22" s="71"/>
      <c r="G22" s="71"/>
      <c r="H22" s="71"/>
      <c r="I22" s="17"/>
      <c r="J22" s="72"/>
      <c r="K22" s="71"/>
      <c r="L22" s="17"/>
      <c r="M22" s="71"/>
    </row>
    <row r="23" spans="2:13" ht="16.5" customHeight="1" thickBot="1">
      <c r="B23" s="74" t="s">
        <v>46</v>
      </c>
      <c r="C23" s="75"/>
      <c r="D23" s="76"/>
      <c r="E23" s="77"/>
      <c r="F23" s="78"/>
      <c r="G23" s="78"/>
      <c r="H23" s="78"/>
      <c r="I23" s="77"/>
      <c r="J23" s="79"/>
      <c r="K23" s="79"/>
      <c r="L23" s="79"/>
      <c r="M23" s="78"/>
    </row>
    <row r="24" spans="2:11" ht="21" customHeight="1" thickBot="1">
      <c r="B24" s="80" t="s">
        <v>47</v>
      </c>
      <c r="C24" s="81"/>
      <c r="D24" s="82" t="s">
        <v>48</v>
      </c>
      <c r="E24" s="83"/>
      <c r="F24" s="84"/>
      <c r="G24" s="84"/>
      <c r="H24" s="85"/>
      <c r="J24" s="86" t="s">
        <v>49</v>
      </c>
      <c r="K24" s="87">
        <v>20000</v>
      </c>
    </row>
    <row r="25" spans="2:11" ht="86.25" customHeight="1">
      <c r="B25" s="88" t="s">
        <v>50</v>
      </c>
      <c r="C25" s="89"/>
      <c r="D25" s="90" t="s">
        <v>51</v>
      </c>
      <c r="E25" s="91"/>
      <c r="F25" s="91"/>
      <c r="G25" s="91"/>
      <c r="H25" s="92"/>
      <c r="J25" s="86" t="s">
        <v>52</v>
      </c>
      <c r="K25" s="93">
        <f>(K24/N21)</f>
        <v>88.88888888888889</v>
      </c>
    </row>
    <row r="26" spans="1:12" ht="12.75" customHeight="1" thickBot="1">
      <c r="A26" s="94"/>
      <c r="B26" s="95"/>
      <c r="C26" s="96"/>
      <c r="D26" s="97"/>
      <c r="E26" s="98"/>
      <c r="F26" s="98"/>
      <c r="G26" s="98"/>
      <c r="H26" s="99"/>
      <c r="L26" s="100"/>
    </row>
    <row r="27" spans="1:13" ht="12.75" customHeight="1">
      <c r="A27" s="101"/>
      <c r="B27" s="102"/>
      <c r="C27" s="102"/>
      <c r="D27" s="102"/>
      <c r="E27" s="103"/>
      <c r="F27" s="22"/>
      <c r="G27" s="22"/>
      <c r="H27" s="22"/>
      <c r="I27" s="103"/>
      <c r="J27" s="104"/>
      <c r="K27" s="22"/>
      <c r="L27" s="103"/>
      <c r="M27" s="22"/>
    </row>
    <row r="28" spans="1:13" ht="12.75" customHeight="1">
      <c r="A28" s="102"/>
      <c r="B28" s="102"/>
      <c r="C28" s="102"/>
      <c r="D28" s="102"/>
      <c r="E28" s="103"/>
      <c r="F28" s="22"/>
      <c r="G28" s="22"/>
      <c r="H28" s="22"/>
      <c r="I28" s="103"/>
      <c r="J28" s="105"/>
      <c r="K28" s="22"/>
      <c r="L28" s="103"/>
      <c r="M28" s="22"/>
    </row>
    <row r="29" spans="1:13" s="107" customFormat="1" ht="12.75" customHeight="1">
      <c r="A29" s="106"/>
      <c r="B29" s="106"/>
      <c r="E29" s="108"/>
      <c r="F29" s="108"/>
      <c r="G29" s="108"/>
      <c r="H29" s="108"/>
      <c r="I29" s="108"/>
      <c r="J29" s="104"/>
      <c r="K29" s="108"/>
      <c r="L29" s="108"/>
      <c r="M29" s="108"/>
    </row>
    <row r="30" spans="3:4" ht="12.75" customHeight="1">
      <c r="C30" s="22"/>
      <c r="D30" s="22"/>
    </row>
  </sheetData>
  <sheetProtection/>
  <mergeCells count="24">
    <mergeCell ref="B20:D20"/>
    <mergeCell ref="A21:D21"/>
    <mergeCell ref="J23:L23"/>
    <mergeCell ref="B25:B26"/>
    <mergeCell ref="D25:H26"/>
    <mergeCell ref="A27:D28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A1:D1"/>
    <mergeCell ref="B2:D2"/>
    <mergeCell ref="B4:D4"/>
    <mergeCell ref="B5:D5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KOROŠEC</dc:creator>
  <cp:keywords/>
  <dc:description/>
  <cp:lastModifiedBy>Marija KOROŠEC</cp:lastModifiedBy>
  <dcterms:created xsi:type="dcterms:W3CDTF">2016-04-19T08:09:46Z</dcterms:created>
  <dcterms:modified xsi:type="dcterms:W3CDTF">2016-04-19T08:10:27Z</dcterms:modified>
  <cp:category/>
  <cp:version/>
  <cp:contentType/>
  <cp:contentStatus/>
</cp:coreProperties>
</file>