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1" activeTab="5"/>
  </bookViews>
  <sheets>
    <sheet name="SKLOP 1 - komunalna infrastrukt" sheetId="1" r:id="rId1"/>
    <sheet name="REKAPITULACIJA" sheetId="2" r:id="rId2"/>
    <sheet name="1379-CESTA" sheetId="3" r:id="rId3"/>
    <sheet name="1379-VODOVOD" sheetId="4" r:id="rId4"/>
    <sheet name="1379-KANALIZACIJA HP" sheetId="5" r:id="rId5"/>
    <sheet name="1379-NN_JR" sheetId="6" r:id="rId6"/>
    <sheet name="P1486_REKAPITULACIJA PLIN" sheetId="7" r:id="rId7"/>
    <sheet name="PLIN_Strojni del - POPIS" sheetId="8" r:id="rId8"/>
    <sheet name="PLIN_Gradbeni del - POPIS" sheetId="9" r:id="rId9"/>
    <sheet name="List1" sheetId="10" r:id="rId10"/>
    <sheet name="List2" sheetId="11" r:id="rId11"/>
    <sheet name="List3" sheetId="12" r:id="rId12"/>
    <sheet name="List4" sheetId="13" r:id="rId13"/>
    <sheet name="List5" sheetId="14" r:id="rId14"/>
    <sheet name="List6" sheetId="15" r:id="rId15"/>
    <sheet name="List7" sheetId="16" r:id="rId16"/>
    <sheet name="List8" sheetId="17" r:id="rId17"/>
    <sheet name="List9" sheetId="18" r:id="rId18"/>
  </sheets>
  <definedNames>
    <definedName name="_xlnm.Print_Area" localSheetId="2">'1379-CESTA'!$B$2:$H$212</definedName>
    <definedName name="_xlnm.Print_Area" localSheetId="5">'1379-NN_JR'!$A$1:$I$125</definedName>
    <definedName name="_xlnm.Print_Area" localSheetId="3">'1379-VODOVOD'!$B$2:$I$176</definedName>
    <definedName name="_xlnm.Print_Titles" localSheetId="2">'1379-CESTA'!$7:$8</definedName>
    <definedName name="_xlnm.Print_Titles" localSheetId="3">'1379-VODOVOD'!$10:$11</definedName>
  </definedNames>
  <calcPr fullCalcOnLoad="1"/>
</workbook>
</file>

<file path=xl/sharedStrings.xml><?xml version="1.0" encoding="utf-8"?>
<sst xmlns="http://schemas.openxmlformats.org/spreadsheetml/2006/main" count="1370" uniqueCount="762">
  <si>
    <t>Maribor, april 2017</t>
  </si>
  <si>
    <t>KRAJ IN DATUM IZDELAVE:</t>
  </si>
  <si>
    <t xml:space="preserve">             SKLOP 1 - ureditev komunalne infrastrukture</t>
  </si>
  <si>
    <t>LINEAL d.o.o., jezdarska ulica 2, 2000 Maribor</t>
  </si>
  <si>
    <t>PROJEKTANT:</t>
  </si>
  <si>
    <t>REKONSTRUKCIJA - vzdrževalna dela v javno korist</t>
  </si>
  <si>
    <t>ZA GRADNJO:</t>
  </si>
  <si>
    <t>št. načrta 1379-C, november 2017</t>
  </si>
  <si>
    <t xml:space="preserve">LINEAL d.o.o., </t>
  </si>
  <si>
    <t>VRSTA PROJEKTNE DOKUMENTACIJE IN NJENA ŠTEVILKA:</t>
  </si>
  <si>
    <t>UREDITEV CESTE ZMAGE</t>
  </si>
  <si>
    <t>OBJEKT:</t>
  </si>
  <si>
    <t>Sektor za komunalo in promet</t>
  </si>
  <si>
    <t>Urad za komunalo, promet in prostor</t>
  </si>
  <si>
    <t>MESTNA UPRAVA</t>
  </si>
  <si>
    <t>MESTNA OBČINA MARIBOR</t>
  </si>
  <si>
    <t>SKUPAJ REKAPITULACIJA</t>
  </si>
  <si>
    <t>SKUPAJ 2+3+5</t>
  </si>
  <si>
    <t>Skupaj brez DDV</t>
  </si>
  <si>
    <t>postavka 2+3+5</t>
  </si>
  <si>
    <t>SKUPAJ 1+4 z DDV</t>
  </si>
  <si>
    <t>DDV (22%)</t>
  </si>
  <si>
    <t>postavka 1+4</t>
  </si>
  <si>
    <t>Skupaj:</t>
  </si>
  <si>
    <t>(Opomba: brez 22% DDV - obrnjena davčna stopnja)</t>
  </si>
  <si>
    <t>montažna dela</t>
  </si>
  <si>
    <t>gradbena dela:</t>
  </si>
  <si>
    <t>PLINOVOD</t>
  </si>
  <si>
    <t>5.</t>
  </si>
  <si>
    <t>brez DDV</t>
  </si>
  <si>
    <t>NN Javna razsvetljava</t>
  </si>
  <si>
    <t>4.</t>
  </si>
  <si>
    <t>Kanalizacija</t>
  </si>
  <si>
    <t>3.</t>
  </si>
  <si>
    <t>gradbena dela</t>
  </si>
  <si>
    <t>Vodovod (gradbena in montažna dela)</t>
  </si>
  <si>
    <t>2.</t>
  </si>
  <si>
    <t>Cestna dela</t>
  </si>
  <si>
    <t>1.</t>
  </si>
  <si>
    <t>št. načrta 1356-C,  november 2016</t>
  </si>
  <si>
    <t>LINEAL d.o.o.</t>
  </si>
  <si>
    <t>UREDITEV CESTE ZMAGE - SKLOP 1</t>
  </si>
  <si>
    <t xml:space="preserve">  CENA SKUPAJ (z DDV)</t>
  </si>
  <si>
    <t xml:space="preserve">  DDV (22%)</t>
  </si>
  <si>
    <t xml:space="preserve">  CENA SKUPAJ (brez DDV)</t>
  </si>
  <si>
    <t>Opomba:
Glej popis po načrtu 1379 - HP</t>
  </si>
  <si>
    <t>*</t>
  </si>
  <si>
    <t>Zamenjava hišnih priključkov po načrtu 1379 - HP</t>
  </si>
  <si>
    <t>0001</t>
  </si>
  <si>
    <t>7.9 Hišni priključki</t>
  </si>
  <si>
    <t>KOS</t>
  </si>
  <si>
    <t>Nepredvidena dela v višini 5%</t>
  </si>
  <si>
    <t>0003</t>
  </si>
  <si>
    <t>Opomba:
Vključuje geodetski posnetek in izdelava PID-a za cesto, vodovod, kanalizacijo, JR, TK in KRS vode ter plinovod</t>
  </si>
  <si>
    <t>Izdelava projektne dokumentacije za projekt izvedenih del (PID)</t>
  </si>
  <si>
    <t>S 7 9 514</t>
  </si>
  <si>
    <t>0002</t>
  </si>
  <si>
    <t>URA</t>
  </si>
  <si>
    <t>Projektantski nadzor. Vrednost postavke je že fiksno določena v PIS-u in jo ponudnik ne more/ne sme spreminjati. Obračun projektantskega nadzora se bo izvedel po dokazljivih dejanskih stroških na podlagi računa izvajalca projektantskega nadzora.</t>
  </si>
  <si>
    <t>S 7 9 311</t>
  </si>
  <si>
    <t>7.8 Preskusi, nadzor in tehnična dokumentacija</t>
  </si>
  <si>
    <t>N 7 6 101</t>
  </si>
  <si>
    <t>7.6 Plinovodi</t>
  </si>
  <si>
    <t>Opomba:
Glej popis po načrtu 1379 - VOD</t>
  </si>
  <si>
    <t>Izdelava vodovoda po načrtu 1379 - VOD</t>
  </si>
  <si>
    <t>N 7 5 101</t>
  </si>
  <si>
    <t>7.5 Vodovodi</t>
  </si>
  <si>
    <t>Opomba:
Glej popis po načrtu 1379 - JR</t>
  </si>
  <si>
    <t>Izdelava javne razsvetljave po načrtu 1379 - JR</t>
  </si>
  <si>
    <t>N 7 4 101</t>
  </si>
  <si>
    <t>7.4 Javna razsvetljava</t>
  </si>
  <si>
    <t>Opomba:
Rezervirani znesek</t>
  </si>
  <si>
    <t>Obnova TK vodov - strošek Telekom</t>
  </si>
  <si>
    <t>N 7 2 101</t>
  </si>
  <si>
    <t>7.2 Telekomunikacijske naprave</t>
  </si>
  <si>
    <t>Obnova KRS vodov - Strošek Telemach</t>
  </si>
  <si>
    <t>N 7 1 101</t>
  </si>
  <si>
    <t>7.1 Elektroenergetski vodi</t>
  </si>
  <si>
    <t>TUJE STORITVE SKUPAJ:</t>
  </si>
  <si>
    <t>7 TUJE STORITVE</t>
  </si>
  <si>
    <t>Opomba:
Zapora se postavlja po odsekih!</t>
  </si>
  <si>
    <t>Popolna zapora prometa v času gradnje</t>
  </si>
  <si>
    <t>6.6 Druga prometna oprema</t>
  </si>
  <si>
    <t>Opomba:
Karakteristike talnih označb morajo biti skladne s Pravilnikom o prometni signalizaciji in prometni opremi na cestah Ur.l. 99/2015</t>
  </si>
  <si>
    <t>Izdelava tankoslojne označbe OBMOČJE OMEJENE HITROSTI (5603-1) na vozišču!
Znak izveden v rdeče, belo. črni barvi!</t>
  </si>
  <si>
    <t>N 6 2 104</t>
  </si>
  <si>
    <t>0010</t>
  </si>
  <si>
    <t>M1</t>
  </si>
  <si>
    <t>Izdelava tankoslojne vzdolžne označbe na vozišču z enokomponentno rumeno barvo, vključni 250g/m2 posipa z drobci / kroglicami stekla, strojno, debelina plasti suhe snovi 250 mikrometra, širina črte 10 cm</t>
  </si>
  <si>
    <t>N 6 2 103</t>
  </si>
  <si>
    <t>0009</t>
  </si>
  <si>
    <t>M2</t>
  </si>
  <si>
    <t>Izdelava tankoslojne prečne in ostalih označb na vozišču z enokomponentno rumeno barvo, vključno 250 g/m2 posipa z drobci / kroglicami stekla, strojno, debelina plasti suhe snovi 200 mikrometra, površina označbe do 0,5 m2</t>
  </si>
  <si>
    <t>S 6 2 221</t>
  </si>
  <si>
    <t>0008</t>
  </si>
  <si>
    <t>Izdelava tankoslojne prečne in ostalih označb na vozišču z enokomponentno belo barvo, vključno 250 g/m2 posipa z drobci / kroglicami stekla, strojno, debelina plasti suhe snovi 250 mikrometra, površina označbe 0,6 do 1,0 m2</t>
  </si>
  <si>
    <t>S 6 2 166</t>
  </si>
  <si>
    <t>0007</t>
  </si>
  <si>
    <t>Izdelava tankoslojne vzdolžne označbe na vozišču z enokomponentno belo barvo, vključno 250 g/m2 posipa z drobci / kroglicami stekla, strojno, debelina plasti suhe snovi 250 mikrometra, širina črte 10 cm</t>
  </si>
  <si>
    <t>S 6 2 121</t>
  </si>
  <si>
    <t>0006</t>
  </si>
  <si>
    <t>Doplačilo za izdelavo prekinjenih vzdolžnih označb na vozišču, širina črte 15 cm</t>
  </si>
  <si>
    <t>S 6 2 253</t>
  </si>
  <si>
    <t>0005</t>
  </si>
  <si>
    <t>Izdelava tankoslojne vzdolžne označbe na vozišču z enokomponentno belo barvo, vključno 250 g/m2 posipa z drobci / kroglicami stekla, strojno, debelina plasti suhe snovi 250 mikrometra, širina črte 15 cm</t>
  </si>
  <si>
    <t>S 6 2 123</t>
  </si>
  <si>
    <t>0004</t>
  </si>
  <si>
    <t>Opomba:
Velja za taktilne oznake!</t>
  </si>
  <si>
    <t>Dobava in izvedba nanosa dvokomponentne hladne plastike, zelo obstojne z dolgo dobo ekploatacije, certificirano v soglasju z EN standardi (kot npr. Helios - Signodur Structure), za nanos 4 x 3 cm vodilnih linij</t>
  </si>
  <si>
    <t>N 6 2 102</t>
  </si>
  <si>
    <t>Opomba:
Karakteristike talnih označb morajo biti skladne s Pravilnikom o prometni signalizaciji in prometni opremi na cestah Ur.l. 99/2015!</t>
  </si>
  <si>
    <t>Izdelava tankoslojne prečne on ostalih označb na vozišču z enokomponentno rdečo barvo, vključno 250 g/m2 posipa z drobci / kroglicami stekla, strojno, debelina plasti suhe snovi 250 mikrometra, površina označbe nad 1,5m2</t>
  </si>
  <si>
    <t>N 6 2 101</t>
  </si>
  <si>
    <t>Izdelava tankoslojne prečne in ostalih označb na vozišču z enokomponentno belo barvo, vključno 250 g/m2 posipa z drobci / kroglicami stekla, strojno, debelina plasti suhe snovi 250 mikrometra, površina označbe nad 1,5 m2</t>
  </si>
  <si>
    <t>S 6 2 168</t>
  </si>
  <si>
    <t>6.2 Označbe na voziščih</t>
  </si>
  <si>
    <t>Dobava in pritrditev  prometnega znaka, podlaga iz aluminijaste pločevine, razred svetlobne odbojnosti površine glede na značilnosti okolice RA3, velikosti od 0,41 do 0,70m2</t>
  </si>
  <si>
    <t>N 6 1 128</t>
  </si>
  <si>
    <t>0012</t>
  </si>
  <si>
    <t>Dobava in pritrditev  prometnega znaka, podlaga iz aluminijaste pločevine, razred svetlobne odbojnosti površine glede na značilnosti okolice RA3, velikosti od 0,21 do 0,4 m2</t>
  </si>
  <si>
    <t>N 6 1 127</t>
  </si>
  <si>
    <t>0011</t>
  </si>
  <si>
    <t>Dobava in pritrditev  prometnega znaka, podlaga iz aluminijaste pločevine, razred svetlobne odbojnosti površine glede na značilnosti okolice RA2, velikosti od 0,21 do 0,4 m2</t>
  </si>
  <si>
    <t>N 6 1 126</t>
  </si>
  <si>
    <t>Dobava in pritrditev okroglega prometnega znaka, podlaga iz aluminijaste pločevine, razred svetlobne odbojnosti površine glede na značilnosti okolice RA2, premera 400 mm</t>
  </si>
  <si>
    <t>N 6 1 122</t>
  </si>
  <si>
    <t>Dobava in pritrditev okroglega prometnega znaka, podlaga iz aluminijaste pločevine, razred svetlobne odbojnosti površine glede na značilnosti okolice RA3, premera 600 mm</t>
  </si>
  <si>
    <t>N 6 1 120</t>
  </si>
  <si>
    <t>Dobava in vgraditev stebrička za prometni znak iz vroče cinkane cevi s premerom 64 mm, dolge 5500mm (konzolna izvedba)</t>
  </si>
  <si>
    <t>N 6 1 118</t>
  </si>
  <si>
    <t>Dobava in vgraditev stebrička za prometni znak iz vroče cinkane jeklene cevi s premerom 64 mm, dolge 4500 mm</t>
  </si>
  <si>
    <t>S 6 1 219</t>
  </si>
  <si>
    <t>Dobava in vgraditev stebrička za prometni znak iz vroče cinkane jeklene cevi s premerom 64 mm, dolge 4000 mm</t>
  </si>
  <si>
    <t>S 6 1 218</t>
  </si>
  <si>
    <t>Dobava in vgraditev stebrička za prometni znak iz vroče cinkane jeklene cevi s premerom 64 mm, dolge 3500 mm</t>
  </si>
  <si>
    <t>S 6 1 217</t>
  </si>
  <si>
    <t>Dobava in vgraditev stebrička za prometni znak iz vroče cinkane jeklene cevi s premerom 64 mm, dolge 2500 mm</t>
  </si>
  <si>
    <t>S 6 1 215</t>
  </si>
  <si>
    <t>Dobava in vgraditev stebrička za prometni znak iz vroče cinkane jeklene cevi s premerom 64 mm, dolge 1500 mm</t>
  </si>
  <si>
    <t>S 6 1 213</t>
  </si>
  <si>
    <t>Izdelava temelja iz cementnega betona C 12/15, globine 100 cm, premera 30 cm</t>
  </si>
  <si>
    <t>S 6 1 132</t>
  </si>
  <si>
    <t>6.1 Pokončna oprema cest</t>
  </si>
  <si>
    <t>OPREMA CEST SKUPAJ:</t>
  </si>
  <si>
    <t>6 OPREMA CEST</t>
  </si>
  <si>
    <t>Zaščita zidu zgradbe (objektov) po detajlu</t>
  </si>
  <si>
    <t>5.9 Zaščitna dela</t>
  </si>
  <si>
    <t>GRADBENA IN OBRTNIŠKA DELA SKUPAJ:</t>
  </si>
  <si>
    <t>5 GRADBENA IN OBRTNIŠKA DELA</t>
  </si>
  <si>
    <t>Opomba:
Z diferenčno ploščo</t>
  </si>
  <si>
    <t>Obnova revizijskega jaška</t>
  </si>
  <si>
    <t>N 4 4 101</t>
  </si>
  <si>
    <t>Dvig (do 50 cm) obstoječega jaška iz cementnega betona, po detajlu iz načrta, krožnega prereza s premerom nad 80 cm ali kvadratnega prereza nad 60/60 cm</t>
  </si>
  <si>
    <t>S 4 4 993</t>
  </si>
  <si>
    <t>Dobava in vgraditev rešetke iz duktilne litine z nosilnostjo 400 kN, s prerezom 400/400 mm</t>
  </si>
  <si>
    <t>S 4 4 854</t>
  </si>
  <si>
    <t>Dobava in vgraditev rešetke iz duktilne litine z nosilnostjo 125 kN, krožnega prereza s premerom 500 mm</t>
  </si>
  <si>
    <t>S 4 4 831</t>
  </si>
  <si>
    <t>Preskus tesnosti jaška premera do 50 cm</t>
  </si>
  <si>
    <t>S 4 4 797</t>
  </si>
  <si>
    <t>Opomba:
Novi požiralniki</t>
  </si>
  <si>
    <t>Izdelava jaška iz polipropilena, krožnega prereza s premerom 50 cm, globokega 1,0 do 1,5 m</t>
  </si>
  <si>
    <t>S 4 4 432</t>
  </si>
  <si>
    <t>4.4 Jaški</t>
  </si>
  <si>
    <t>Obbetoniranje cevi za kanalizacijo s cementnim betonom C 8/10, po detajlu iz načrta, premera 20 cm</t>
  </si>
  <si>
    <t>S 4 3 272</t>
  </si>
  <si>
    <t>Opomba:
Postavka vključuje navezavo na T- komad in priključitev na teme obstoječe kanalizacijske betonske cevi vključno s kronsko navrtavo, gumi tesnilom in vmesnim povezovalnim komadom</t>
  </si>
  <si>
    <t>Dobava cevi iz polipropilena, premera 20 cm in dolžine do 2m z vgradnjo na globini 3 - 4m</t>
  </si>
  <si>
    <t>N 4 3 105</t>
  </si>
  <si>
    <t>Izdelava priključevanja prečnih cevi iz PP 200 mm na vertikalne cevi PP 200 mm s PP fazonskimi komadi DN 200/200 mm (T komadi, odcepi) vključno z obdelavo vseh stikov in priključkov</t>
  </si>
  <si>
    <t>N 4 3 104</t>
  </si>
  <si>
    <t>Opomba:
PP gladka debelostenska SN8</t>
  </si>
  <si>
    <t>Izdelava kanalizacije iz cevi iz polipropilena, vključno s podložno plastjo iz zmesi kamnitih zrn, premera 20 cm, v globini do 1,0 m</t>
  </si>
  <si>
    <t>S 4 3 122</t>
  </si>
  <si>
    <t>Obnova kanalizacijske cevi profila 600/900</t>
  </si>
  <si>
    <t>N 4 3 103</t>
  </si>
  <si>
    <t>Obnova kanalizacijske cevi profila 500/750</t>
  </si>
  <si>
    <t>N 4 3 102</t>
  </si>
  <si>
    <t>Obnova kanalizacijske cevi profila 350/520</t>
  </si>
  <si>
    <t>N 4 3 101</t>
  </si>
  <si>
    <t>4.3 Globinsko odvodnjavanje - kanalizacija</t>
  </si>
  <si>
    <t>Izdelava vzdolžne drenaže, globine do 1 m iz zmesi kamnitih zrn (izkop in zasip 0,45 m3/m1)</t>
  </si>
  <si>
    <t>N 4 2 101</t>
  </si>
  <si>
    <t>4.2 Globinsko odvodnjavanje - drenaže</t>
  </si>
  <si>
    <t>Segmentna betonska mulda, širine 60 cm, polmera 60 cm, na podložni plasti iz zmesi zrn drobljenca, debeli 10 cm</t>
  </si>
  <si>
    <t>N 4 1 101</t>
  </si>
  <si>
    <t>4.1 Površinsko odvodnjavanje</t>
  </si>
  <si>
    <t>ODVODNJAVANJE SKUPAJ:</t>
  </si>
  <si>
    <t>4 ODVODNJAVANJE</t>
  </si>
  <si>
    <t>3.5 Robni elementi vozišč</t>
  </si>
  <si>
    <t>Izdelava podložne plasti za tlakovano obrabno plast iz nevezane zmesi zrn (peska)</t>
  </si>
  <si>
    <t>S 3 4 911</t>
  </si>
  <si>
    <t>Vgradnja bitumenskega traku na stiku med tlakovci in okoliškim asfaltom</t>
  </si>
  <si>
    <t>Dobava in vgradnja betonske vodilne (rebraste) taktilne plošče dim 30/30/8, bele, z nanosom protiprašne emulzije; stiki zaliti s trajnoelastično zmesjo. (OPOMBA: plošče morajo biti skladne s standardom SIST ISO 21542:2016;)</t>
  </si>
  <si>
    <t>Dobava in vgradnja betonske opozorilne (čepaste) taktilne plošče dim 30/30/8, bele, z nanosom protiprašne emulzije; stiki zaliti s trajnoelastično zmesjo. (OPOMBA: plošče morajo biti skladne s standardom SIST ISO 21542:2016;)</t>
  </si>
  <si>
    <t>3.4 Tlakovane obrabne plasti</t>
  </si>
  <si>
    <t>Pobrizg s kationsko bitumensko emulzijo 0,31 do 0,50 kg/m2</t>
  </si>
  <si>
    <t>S 3 2 492</t>
  </si>
  <si>
    <t>Opomba:
AC 8 surf B 70/100 A5 v debelini 5 cm
Na hodniku za pešce</t>
  </si>
  <si>
    <t>Izdelava obrabne in zaporne plasti bituminizirane zmesi AC 8 surf, vezivo ......, razred bituminizirane zmesi A ...., v debelini ..... cm</t>
  </si>
  <si>
    <t>S 3 2 256</t>
  </si>
  <si>
    <t>Opomba:
AC 8 surf B 70/100 A4 Z2 na vozišču in parkiriščih</t>
  </si>
  <si>
    <t>Izdelava obrabne in zaporne plasti bituminizirane zmesi AC 8 surf B 70/100 A4 v debelini 3 cm</t>
  </si>
  <si>
    <t>S 3 2 247</t>
  </si>
  <si>
    <t>3.2 Obrabne plasti</t>
  </si>
  <si>
    <t>Izdelava nosilne plasti bituminizirane zmesi AC 22 base B 50/70 A4 v debelini 6 cm</t>
  </si>
  <si>
    <t>S 3 1 572</t>
  </si>
  <si>
    <t>Opomba:
AC 22 base B 50/70 A4 v debelini 12 cm
Na območju dvignjenih križišč</t>
  </si>
  <si>
    <t>Izdelava nosilne plasti bituminizirane zmesi AC 22 base, vezivo ...., razred bituminizirane zmesi A..., v debelini .... cm</t>
  </si>
  <si>
    <t>S 3 1 591</t>
  </si>
  <si>
    <t>Opomba:
Na vozišču in parkiriščih</t>
  </si>
  <si>
    <t>Izdelava nosilne plasti bituminizirane zmesi AC 22 base B 50/70 A4 v debelini 7 cm</t>
  </si>
  <si>
    <t>S 3 1 573</t>
  </si>
  <si>
    <t>Opomba:
Drobljenec D32 na vozišču in parkiriščih v debelini 25 cm</t>
  </si>
  <si>
    <t>M3</t>
  </si>
  <si>
    <t>Izdelava nevezane nosilne plasti enakomerno zrnatega drobljenca iz kamnine v debelini 21 do 30 cm</t>
  </si>
  <si>
    <t>S 3 1 132</t>
  </si>
  <si>
    <t>Opomba:
Drobljenec D22 na hodniku za pešce v debelini 20 cm</t>
  </si>
  <si>
    <t>Izdelava nevezane nosilne plasti enakomerno zrnatega drobljenca iz kamnine v debelini do 20 cm</t>
  </si>
  <si>
    <t>S 3 1 131</t>
  </si>
  <si>
    <t>3.1 Nosilne plasti</t>
  </si>
  <si>
    <t>VOZIŠČNE KONSTRUKCIJE SKUPAJ:</t>
  </si>
  <si>
    <t>3 VOZIŠČNE KONSTRUKCIJE</t>
  </si>
  <si>
    <t>T</t>
  </si>
  <si>
    <t>Prevoz in odlaganje odpadnega asfalta ter robnikov na komunalno deponijo</t>
  </si>
  <si>
    <t>Razprostiranje odvečne zrnate kamnine - 3. kategorije</t>
  </si>
  <si>
    <t>S 2 9 134</t>
  </si>
  <si>
    <t>Prevoz materiala na razdaljo nad 5000 do 7000 m</t>
  </si>
  <si>
    <t>S 2 9 117</t>
  </si>
  <si>
    <t>2.9 Prevozi, razprostiranje in ureditev deponij materiala</t>
  </si>
  <si>
    <t>Humuziranje zelenice brez valjanja, v debelini nad 15 cm - ročno</t>
  </si>
  <si>
    <t>S 2 5 136</t>
  </si>
  <si>
    <t>2.5 Brežine in zelenice</t>
  </si>
  <si>
    <t>Izdelava posteljice iz mešanih kamnitih zrn v debelini 20 cm</t>
  </si>
  <si>
    <t>S 2 4 482</t>
  </si>
  <si>
    <t>2.4 Nasipi, zasipi, klini, posteljica in glinasti naboj</t>
  </si>
  <si>
    <t>Planum temeljnih tal</t>
  </si>
  <si>
    <t>N 2 2 101</t>
  </si>
  <si>
    <t xml:space="preserve">Ureditev planuma temeljnih tal slabo nosilne zemljine - 2. kategorije </t>
  </si>
  <si>
    <t>S 2 2 111</t>
  </si>
  <si>
    <t>2.2 Planum temeljnih tal</t>
  </si>
  <si>
    <t>Izkop slabo nosilne zemljine - 2. kategorije za temelje, kanalske rove, prepuste, jaške in drenaže, širine do 1,0 m in globine do 1,0 m - strojno, planiranje dna ročno</t>
  </si>
  <si>
    <t>S 2 1 312</t>
  </si>
  <si>
    <t>Široki izkop zrnate kamnine - 3. kategorije - strojno z nakladanjem</t>
  </si>
  <si>
    <t>S 2 1 234</t>
  </si>
  <si>
    <t>Opomba:
Odstranjen humus pri cerkvi</t>
  </si>
  <si>
    <t>Površinski izkop plodne zemljine - 1. kategorije -  ročno</t>
  </si>
  <si>
    <t>S 2 1 111</t>
  </si>
  <si>
    <t>2.1 Izkopi</t>
  </si>
  <si>
    <t>ZEMELJSKA DELA SKUPAJ:</t>
  </si>
  <si>
    <t>2 ZEMELJSKA DELA</t>
  </si>
  <si>
    <t>Demontaža prometnega znaka na enem podstavku</t>
  </si>
  <si>
    <t>S 1 2 211</t>
  </si>
  <si>
    <t>Porušitev in odstranitev jaška z notranjo stranico/premerom do 60 cm</t>
  </si>
  <si>
    <t>N 1 2 101</t>
  </si>
  <si>
    <t>Porušitev in odstranitev robnika iz cementnega betona</t>
  </si>
  <si>
    <t>S 1 2 391</t>
  </si>
  <si>
    <t>Opomba:
Na začetku, koncu in na vseh vmesnih križiščih</t>
  </si>
  <si>
    <t>Rezanje asfaltne plasti s talno diamantno žago, debele 6 do 10 cm</t>
  </si>
  <si>
    <t>S 1 2 382</t>
  </si>
  <si>
    <t>Opomba:
Rezanje asfalta na pločniku</t>
  </si>
  <si>
    <t>Rezanje asfaltne plasti s talno diamantno žago, debele do 5 cm</t>
  </si>
  <si>
    <t>S 1 2 381</t>
  </si>
  <si>
    <t xml:space="preserve">Rezkanje in odvoz asfaltne krovne plasti v debelini do 3 cm </t>
  </si>
  <si>
    <t>S 1 2 371</t>
  </si>
  <si>
    <t>Opomba:
Rušitev asfalta na cesti v debelini 10 cm</t>
  </si>
  <si>
    <t>Porušitev in odstranitev asfaltne plasti v debelini 6 do 10 cm</t>
  </si>
  <si>
    <t>S 1 2 322</t>
  </si>
  <si>
    <t>Opomba:
Rušitev asfalta na pločniku v debelini 4 cm</t>
  </si>
  <si>
    <t>Porušitev in odstranitev asfaltne plasti v debelini do 5 cm</t>
  </si>
  <si>
    <t>S 1 2 321</t>
  </si>
  <si>
    <t>1.2 Čiščenje terena</t>
  </si>
  <si>
    <t>Opomba:
Vodovod, javna razsvetljava, TK, KTV, plinovod
(v celoti)</t>
  </si>
  <si>
    <t>Zakoličba trase obstoječih komunalnih vodov v ravninskem terenu.</t>
  </si>
  <si>
    <t>N 1 1 102</t>
  </si>
  <si>
    <t>Zakoličba požiralnikov</t>
  </si>
  <si>
    <t>N 1 1 101</t>
  </si>
  <si>
    <t>KM</t>
  </si>
  <si>
    <t>Ponovno zakoličenje in zavarovanje zakoličbe trase ostale javne ceste med delom</t>
  </si>
  <si>
    <t>S 1 1 412</t>
  </si>
  <si>
    <t>Postavitev in zavarovanje prečnega profila ostale javne ceste v ravninskem terenu</t>
  </si>
  <si>
    <t>S 1 1 221</t>
  </si>
  <si>
    <t>Obnova in zavarovanje zakoličbe osi trase ostale javne ceste v ravninskem terenu</t>
  </si>
  <si>
    <t>S 1 1 121</t>
  </si>
  <si>
    <t>1.1 Geodetska dela</t>
  </si>
  <si>
    <t>PREDDELA SKUPAJ:</t>
  </si>
  <si>
    <t>1 PREDDELA</t>
  </si>
  <si>
    <t>Cena skupaj</t>
  </si>
  <si>
    <t>Cena za enoto</t>
  </si>
  <si>
    <t>Količina</t>
  </si>
  <si>
    <t xml:space="preserve">Enota </t>
  </si>
  <si>
    <t>Opis postavke</t>
  </si>
  <si>
    <t>Normativ</t>
  </si>
  <si>
    <t>Postavka</t>
  </si>
  <si>
    <t>PREDRAČUN</t>
  </si>
  <si>
    <t>PZI</t>
  </si>
  <si>
    <t>Faza:</t>
  </si>
  <si>
    <t>1379-C</t>
  </si>
  <si>
    <t>Načrt:</t>
  </si>
  <si>
    <t>Odsek:</t>
  </si>
  <si>
    <t>Projekt:</t>
  </si>
  <si>
    <t>Matjaž AMON, dipl. inž. stroj.</t>
  </si>
  <si>
    <t>Maribor, november 2016</t>
  </si>
  <si>
    <t>Sestavil:</t>
  </si>
  <si>
    <t>SKUPAJ montažna dela</t>
  </si>
  <si>
    <t>SKUPAJ gradbena dela</t>
  </si>
  <si>
    <t>kom</t>
  </si>
  <si>
    <t>0044</t>
  </si>
  <si>
    <t>NEPREDVIDENA DELA SKUPAJ:</t>
  </si>
  <si>
    <t>7 NEPREDVIDENA DELA</t>
  </si>
  <si>
    <t>m1</t>
  </si>
  <si>
    <t>Kataster položenih vodov</t>
  </si>
  <si>
    <t>0043</t>
  </si>
  <si>
    <t>m2</t>
  </si>
  <si>
    <t>Čiščenje trase po končanih delih (ocena, obračun po dejanskih stroških)</t>
  </si>
  <si>
    <t>0042</t>
  </si>
  <si>
    <t>ZAKLJUČNA DELA SKUPAJ:</t>
  </si>
  <si>
    <t>6 ZAKLJUČNA DELA</t>
  </si>
  <si>
    <t>Izdelava geodetskega posnetka vodovoda s certifikatom ter predaja v tiskani in digitalni obliki z izvedbo postopka vnosa v javni kataster</t>
  </si>
  <si>
    <t>0041</t>
  </si>
  <si>
    <t>Tlačni preizkus cevovoda v skladu z navodili standarda      EN 805, z konrolo nadzornega organa</t>
  </si>
  <si>
    <t>0040</t>
  </si>
  <si>
    <t>Analiza vzorca pitne vode s strani pooblaščene organizacije.</t>
  </si>
  <si>
    <t>0039</t>
  </si>
  <si>
    <t>Ispiranje cevovoda ter izvedba dezinfekcije z klornim šokom s strani pooblaščene organizacije.</t>
  </si>
  <si>
    <t>0038</t>
  </si>
  <si>
    <t>Izdelava načrta PID-a v 3 izvodih</t>
  </si>
  <si>
    <t>0037</t>
  </si>
  <si>
    <t>ura</t>
  </si>
  <si>
    <t>Nadzor upravljavca vodovoda</t>
  </si>
  <si>
    <t>0036</t>
  </si>
  <si>
    <t>Projektantski nadzor.</t>
  </si>
  <si>
    <t>0035</t>
  </si>
  <si>
    <t>5 TUJE STORITVE</t>
  </si>
  <si>
    <t>Komplet</t>
  </si>
  <si>
    <t>kpl</t>
  </si>
  <si>
    <t>Dobava in vgraditev tipskega vodotesnega AB vodovodnega jaška 2.0x2.0m in globine do 2,0m z vstopnim delom in poglobitvijo za sesalni koš. Jašek v kompletu, s preboji za cevovode, s tesnenjem z vodotesno malto,  hidroizolacijo, s sidrno malto, LŽ pokrovom 60x60cm 400kN (povozne površine), vstopno izvlečno lestvijo iz nerjavečega materiala (AISI 316), podložnim betonom, naklonskim betonom, razbremenilno ploščo in protihrupnim vložkom.</t>
  </si>
  <si>
    <t>0034</t>
  </si>
  <si>
    <t>JAŠKI SKUPAJ:</t>
  </si>
  <si>
    <t>4 JAŠKI</t>
  </si>
  <si>
    <t>Prevezava obstoječih vodov za čas gradnje</t>
  </si>
  <si>
    <t>Izvedba vseh potrebnih del pri izvedbi začasne prevezave vodovoda za čas gradnje. Predvidena je prevezava z PE cevovdodi primernih premerov, da se zagotrovi nemotena oskrba s pitno vodo za čas gradnje. Priključitev vseh porabnikov na začasni vodovod. Skladno s zahtevami in navodili upravljalca vodovoda. V kompletu z vsem potrebnimi cevovodi, izkopi, zasipi, priključitvijo na obstoječ vodovod, armaturami, spojkami itd. Prevezave se izvajajo glede na način gradnje, ki se določi ob začetku del (etape, faze, ...)</t>
  </si>
  <si>
    <t>0033</t>
  </si>
  <si>
    <t>Ostali komunalni vodi</t>
  </si>
  <si>
    <t xml:space="preserve">Izvedba vseh potrebnih del pri izvedbi križanja komunalnega kanala z obstoječim komunalnim vodom vključno z potrebnim zavarovanjem. </t>
  </si>
  <si>
    <t>0032</t>
  </si>
  <si>
    <t>kos</t>
  </si>
  <si>
    <t>Izvedba hišnega priključka</t>
  </si>
  <si>
    <t>Navrtni zasun za LŽ cevi DN 200, vključno z PE d32 (10bar) cevjo l=20m, cestnim ventilom,  vgradilno garnituro in cestno kapo, izkopom, posteljico, obsipom cevovoda in zasipom, priključitvijo na obstoječ vodovodni priključek. Lokacije se določijo na licu mesta.  Postavka upošteva ceno za kompletno izvedbo in sanacijo hišnega priključka.                                                                         OPOMBA: navezava na obstoječo pocinkano cev oz PE cev</t>
  </si>
  <si>
    <t>0031</t>
  </si>
  <si>
    <t>LTŽ DN 200</t>
  </si>
  <si>
    <t>LTŽ DN 100</t>
  </si>
  <si>
    <t>LTŽ DN 80</t>
  </si>
  <si>
    <t>Dvakratni prerez obstoječega cevovoda z izvedbo navezave. Vključno z zapiranjem in praznjenjem obstoječega omrežja, priklop in ponovno polnjenje omrežja po prevezavi z upoštevanjem navodil upravljavca sistema.                     Upoštevati objave o ispadu oskrbe.</t>
  </si>
  <si>
    <t>0030</t>
  </si>
  <si>
    <t>Spojka univerzalna DN 200 (enojna)</t>
  </si>
  <si>
    <t>Spojka univerzalna DN 100 (enojna)</t>
  </si>
  <si>
    <t>Spojka univerzalna DN 80 (enojna)</t>
  </si>
  <si>
    <t>Dobava, vgradnja spojk vključno z vsem potrebnim spojnim, tesnilnim in pritrdilnim nerjavečim materialom iz Ductila, ISO 3221</t>
  </si>
  <si>
    <t>0029</t>
  </si>
  <si>
    <t>MDK DN 200</t>
  </si>
  <si>
    <t>MDK DN 100</t>
  </si>
  <si>
    <t>E kos DN 200</t>
  </si>
  <si>
    <t>E kos DN 100</t>
  </si>
  <si>
    <t>E kos DN 80</t>
  </si>
  <si>
    <t>FF kos DN 100/1000</t>
  </si>
  <si>
    <t>FF kos DN 80/1000</t>
  </si>
  <si>
    <t>F kos DN 200</t>
  </si>
  <si>
    <t>F kos DN 100</t>
  </si>
  <si>
    <t>F kos DN 80</t>
  </si>
  <si>
    <t>N kos DN 80</t>
  </si>
  <si>
    <t>TT kos DN 200/80</t>
  </si>
  <si>
    <t>TT kos DN 200/100</t>
  </si>
  <si>
    <t>T kos DN 200/80</t>
  </si>
  <si>
    <t xml:space="preserve">Dobava, vgradnja fazonskih komadov za cevi iz duktilne litine, vključno s potrebnim spojnim, tesnilnim in pritrdilnim nerjavečim materialom. Po EN 545, PN 16. </t>
  </si>
  <si>
    <t>0028</t>
  </si>
  <si>
    <t xml:space="preserve">kos </t>
  </si>
  <si>
    <t>PH DN 80</t>
  </si>
  <si>
    <t>S kolesom</t>
  </si>
  <si>
    <t>EV DN 200</t>
  </si>
  <si>
    <t>S koesom</t>
  </si>
  <si>
    <t>EV DN 100</t>
  </si>
  <si>
    <t>Z vgradno garnituro, prilagojeno terenu in LTŽ cestno kapo</t>
  </si>
  <si>
    <t>EV DN 80</t>
  </si>
  <si>
    <t>Dobava, transport, raznos in montaža LŽ armatur, vključno s tesnilnim materialom (prirobnična tesnila s profilom in jeklenim obročom), vgradnimi garniturami, nerjavnimi vijaki in  cestnimi kapami. Zunanja in notranja zaščita z epoksi barvo min 250μm).</t>
  </si>
  <si>
    <t>0027</t>
  </si>
  <si>
    <t>DN 80</t>
  </si>
  <si>
    <t>DN 100</t>
  </si>
  <si>
    <t>DN 200</t>
  </si>
  <si>
    <t>Uporabljajo se izključno obojke s sidrnim spojem</t>
  </si>
  <si>
    <t xml:space="preserve">Dobava, transport, raznos in montaža cevi iz nodularne litine GGG, klasa-C64, izdelano po EN 545, in OE norm B2650,  zunanja zaščita z zlitino cinka in aluminija (400g/m2 Zn plus bitumen 70 μm), notranja zaščita  EC, v kompletu z tesnilnim in pritrdilnim materialom. </t>
  </si>
  <si>
    <t>0026</t>
  </si>
  <si>
    <t>STROJNI DEL SKUPAJ:</t>
  </si>
  <si>
    <t>3 STROJNI DEL</t>
  </si>
  <si>
    <t>Zaščita obstoječih komunalnih vodov z PVC zaščitno cevjo</t>
  </si>
  <si>
    <t>0025</t>
  </si>
  <si>
    <t>Rušitev obstoječega AB vodovodnega jaška z armaturo, LTŽ pokrovi in vodovodnimi cevmi. Postavka zajema tudi odvoz materiala od rušitve na stalno deponijo, plačilo taks in razlaganje na deponiji, skladno s pravili deponije.</t>
  </si>
  <si>
    <t>0024</t>
  </si>
  <si>
    <t>Dobava in polaganje PVC opozorilnega traku z napisom POZOR VODOVOD.</t>
  </si>
  <si>
    <t>0023</t>
  </si>
  <si>
    <t>Demontaža in odvoz nadzemnih in podzemnih elementov ukinjenega obstoječega vodovoda (cestne kape, zasuni, hidranti, cevovodi, …) z odvozom na trajno deponijo ter pridobitvijo evidenčnih listov odvečnega materiala. Obračun po dejanskem stanju.</t>
  </si>
  <si>
    <t>0022</t>
  </si>
  <si>
    <t>Dobava in nasutje gramoznih krogel ob hidrantih vsled pravilnega odtekanja vode po njihovem delovanju, ca 1 m3/kom</t>
  </si>
  <si>
    <t>0021</t>
  </si>
  <si>
    <t>Postavitev drogov z oznakami zasunov. Drog je iz jeklenih cevi fi 2" višine 2 m (temeljen v bet. bloku 40/40/80 cm iz C12/15). Drog mora biti antikorozijsko zaščiten.</t>
  </si>
  <si>
    <t>0020</t>
  </si>
  <si>
    <t>Podbetoniranje ovalnih kap za podzemne hidrante</t>
  </si>
  <si>
    <t>0019</t>
  </si>
  <si>
    <t>Podbetoniranje malih kap za zasune</t>
  </si>
  <si>
    <t>0018</t>
  </si>
  <si>
    <t>Izdelava sidrnih blokov in podstavkov iz cementnega betona C8/10 v povprečni količini 0,20 m3/kom vključno z opaži in dodatnim izkopom</t>
  </si>
  <si>
    <t>0017</t>
  </si>
  <si>
    <t>m3</t>
  </si>
  <si>
    <t>Odvoz težke zemljine iz izkopa na trajno deponijo z razprostiranjem. Pridobivanje evidenčnih listov odvečnega materiala.</t>
  </si>
  <si>
    <t>0016</t>
  </si>
  <si>
    <t>ur</t>
  </si>
  <si>
    <t>Črpanje vode v času gradnje. Ocenjeno število ur. Obračun po dejanskih količinah.</t>
  </si>
  <si>
    <t>0015</t>
  </si>
  <si>
    <t>V kolikor se ugotovi na licu mesta ustreznost izkopanega materiala se lahko le ta uporabi .</t>
  </si>
  <si>
    <t>Zasipanje kanala izven cone cevovoda iz naravno pridobljenega prodno peščenega nasipnega materiala v plasteh d=20 cm in komprimacijo do stopnje 95% po proctorju, vključno z nabavo in transportom materiala. Zasip do globine pred predvidenim asfaltom (v cesti) oz. do globine komposta v travniku. V postavki upoštevana količina materiala za zasip AB vodovodnega jaška.</t>
  </si>
  <si>
    <t>0014</t>
  </si>
  <si>
    <t>Dobava in vgraditev peščenega materiala granulacije 0 do 16 mm s komprimacijo, v coni cevovoda v debelini 30 cm nad temenom, s komprimacijo v plasteh po 20 cm, zbitost 95% po proctorju, vključno z nabavo in transportom materiala.</t>
  </si>
  <si>
    <t>0013</t>
  </si>
  <si>
    <t>Dobava in vgraditev peščenega materiala granulacije 0 do 8 mm za peščeno ležišče cevi (POSTELJICA) s sprotno višinsko kontrolo do predpisane kote dna cevi (10cm + D/10) z komprimacijo do stopnje 97% SPP, vključno z nabavo in transportom materiala.</t>
  </si>
  <si>
    <t>Računamo 0,5 m3/spoj.</t>
  </si>
  <si>
    <t xml:space="preserve">Ročna poglobitev in razširitev jarka na mestih spoja cevi, oziroma vsakih 6 m.                                                                  </t>
  </si>
  <si>
    <t>Planum naravnih temeljnih tal v težki zemljini, ročno planiranje in strojno utrjevanje dna gradbene jame v točnosti +- 3cm.</t>
  </si>
  <si>
    <t xml:space="preserve">Dobava in postavitev opaža za vertikalno razpiranje gradbene jame oz. rova pri globini nad 1 m, kampadno v dolžini 6,0 m.               </t>
  </si>
  <si>
    <t>Izkopi za kanalske rove širine do 1,3 m in globine do 1,5 m (1,1 m glede na izkop materiala za ceste) oz po podatkih iz vzdolžnega profila, v težki zemljini,vključno z začasnim odlaganjem izkopane zemljine ob robu jarka. V postavki zajeta količina izkopa za AB vodovoni jašek.</t>
  </si>
  <si>
    <t>ZEMELJSKA DELA IN TEMELJENJE SKUPAJ:</t>
  </si>
  <si>
    <t>2 ZEMELJSKA DELA IN TEMELJENJE</t>
  </si>
  <si>
    <t>Zakločba vseh komunalnih vodov s strani pooblaščenega predstavnika posameznega voda in po potrebi obnovitev zakoličbe v času gradnje</t>
  </si>
  <si>
    <t>Zakoličba obstoječega vodovoda s strani pooblščenega predstavnika upravljalca vodovoda in po potrebi obnovitev zakoličbe v času gradnje</t>
  </si>
  <si>
    <t>Pripravljalna dela:
Ureditev gradbišča skladno z veljavno zakonodajo, ki obsega naslednja dela:
- postavitev gradbiščne ograje
- postavitev gradbiščnega kontejnerja
- omarica prve pomoči
- gasilnik
- gradbiščni el. priključek, skupaj z ozemlitvijo in meritavmi
- postavitev gradbene table skladno s Pravinikom o gradbiščih
- postavite kemičnega WCja na gradbišču
- dobava in namestitev varnostnih znakov in opozorilnih tabel</t>
  </si>
  <si>
    <t>1.2 Ostala dela</t>
  </si>
  <si>
    <t>Ureditev provizorijev za prehod preko jarkov v času gradnje, v skladu s predpisi iz varstva pri gradbenem delu.
2x ploh (L=300cm, š=30cm, d=4,8cm)                                             2x deska (L=300cm, š=10cm, d=1,8cm)                                        8x tramič (L=120cm, š=4,8 x 4,8cm)                                                                          Opomba: Količina je ocenjena. Obračun po dejanskih stroških.</t>
  </si>
  <si>
    <t>Postavitev ter zavarovanje prečnih profilov iz desk 2,5 x 5,0 cm x 20 cm, na dveh lesenih količkih 10 x 10 cm, na potrebni višini s potrebnimi označbami.</t>
  </si>
  <si>
    <t xml:space="preserve">Zakoličba trase vodovoda, s strani pooblaščenega geodeta, z lesenimi količki 4 x 4 cm ter vpisano številko profila in stacionažo na leseni tablici, vključno z zavarovanjem s trikotnikom iz letev 2,5 x 2,5 cm na količkih. Izdelava zapisnika o zakoličbi vodovoda. </t>
  </si>
  <si>
    <t>Dela se izvajajo skupaj z rekonstrukcijo ceste. Rušitev obstoječega asfalta, robnikov, pločnikov in tampona ceste ter ostalih površin je zajeta v popisu ceste. Prav tako je v popisu ceste zajet nov tampon, asfaltiranje ceste in pločnikov, ter izvedba robnikov in vseh ostalih del za ureditev Ceste zmage. Izkop / zasip zemljine za izvedbo vodovoda se upošteva od globine 45 cm dalje. Do globine 45cm je izkop zajet v cestnem delu. Ves material za izkop in zasip je računan v raščenem stanju.</t>
  </si>
  <si>
    <t>OPOMBA:</t>
  </si>
  <si>
    <t>Opomba postavke</t>
  </si>
  <si>
    <t>5/1 Načrt vodovoda</t>
  </si>
  <si>
    <t>Vodovod</t>
  </si>
  <si>
    <t>Objekt:</t>
  </si>
  <si>
    <t>MO Maribor</t>
  </si>
  <si>
    <t>Cesta zmage</t>
  </si>
  <si>
    <t>Lokacija:</t>
  </si>
  <si>
    <t>1379; 1379-VOD</t>
  </si>
  <si>
    <t>CENA SKUPAJ (z DDV)</t>
  </si>
  <si>
    <t>CENA SKUPAJ (brez DDV)</t>
  </si>
  <si>
    <t>NEPREDVIDENA DELA</t>
  </si>
  <si>
    <t>5.0</t>
  </si>
  <si>
    <t>Izdelava načrta PID-a.</t>
  </si>
  <si>
    <t>Geomehanski nadzor vključno z meritvami utrjenosti podlage in zasipov</t>
  </si>
  <si>
    <t xml:space="preserve"> Obračun po dejanskih stroških</t>
  </si>
  <si>
    <t xml:space="preserve">Nadzor upravljavcev posameznih komunalnih vodov na območju gradnje kanalskega sistema                  </t>
  </si>
  <si>
    <t>Nadzor upravljavca kanalizacije</t>
  </si>
  <si>
    <t>TUJE STORITVE</t>
  </si>
  <si>
    <t>4.0</t>
  </si>
  <si>
    <t>Preizkus vodotesnosti, vsi prevozi in vsa dokumentacija potrebna za tehnični pregled kontrolnih jaškov DN 800 mm po veljavnem slovenskem standardu.</t>
  </si>
  <si>
    <t>Tlačni preizkus vodotesnosti položenih kanalizacijskih cevi, po navodilih proizvajalca in projektanta</t>
  </si>
  <si>
    <t>Pregled in snemanje s TV kamero vseh kanalizacijskih cevi, jaškov in odcepov, v skladu s standardom SIST EN 13508-2:2003 in smernicami ATV-M 143.2</t>
  </si>
  <si>
    <t>Izdelava priključevanja prečnih cevi PP 200 mm na teme obstoječe mešane kanalizacije s kronsko navrtavo, gumi tesnilom in vmesnim povezovalnim komadom</t>
  </si>
  <si>
    <t>3.5 Ostala dela</t>
  </si>
  <si>
    <t xml:space="preserve">Izvedba vseh potrebnih del pri izvedbi križanja komunalnega kanala z obstoječim komunalnim vodom (JR) vključno z potrebnim zavarovanjem. </t>
  </si>
  <si>
    <t xml:space="preserve">Izvedba vseh potrebnih del pri izvedbi križanja komunalnega kanala z obstoječim komunalnim vodom (NN) vključno z potrebnim zavarovanjem. </t>
  </si>
  <si>
    <t xml:space="preserve">Izvedba vseh potrebnih del pri izvedbi križanja komunalnega kanala z obstoječim komunalnim vodom (KRS) vključno z potrebnim zavarovanjem. </t>
  </si>
  <si>
    <t xml:space="preserve">Izvedba vseh potrebnih del pri izvedbi križanja komunalnega kanala z obstoječim komunalnim vodom (TK) vključno z potrebnim zavarovanjem. </t>
  </si>
  <si>
    <t xml:space="preserve">Izvedba vseh potrebnih del pri izvedbi križanja komunalnega kanala z obstoječim komunalnim vodom (plinovod) vključno z potrebnim zavarovanjem. </t>
  </si>
  <si>
    <t xml:space="preserve">Izvedba vseh potrebnih del pri izvedbi križanja komunalnega kanala z obstoječim komunalnim vodom (met. kanalizacija) vključno z potrebnim zavarovanjem. </t>
  </si>
  <si>
    <t xml:space="preserve">Izvedba vseh potrebnih del pri izvedbi križanja komunalnega kanala z obstoječim komunalnim vodom (vodovod) vključno z potrebnim zavarovanjem. </t>
  </si>
  <si>
    <t>3.4 Križanja</t>
  </si>
  <si>
    <t xml:space="preserve">Dobava in vgraditev zračnega pokrova na zaklep iz duktilne litine z nosilnostjo 250 kN, krožnega prereza s premerom 600 mm, vključno z razbremenilno betonsko ploščo.             </t>
  </si>
  <si>
    <t>3.3 Pokrovi</t>
  </si>
  <si>
    <t>Izdelava revizijskega jaška iz armiranega betona DN 800 mm, po standardu DIN 1917, vgrajenega na podložno plast iz cementnega betona; h = 1,5 - 2,0 m.</t>
  </si>
  <si>
    <t>3.2 Jaški</t>
  </si>
  <si>
    <t>DN 200 mm klase SN 8</t>
  </si>
  <si>
    <t>DN 160 mm klase SN 8</t>
  </si>
  <si>
    <t xml:space="preserve">Izdelava, transport in polaganje gladkih polnostenskih PVC kanalizacijskih cevi na podolžno plast iz peska, izdelane v skladu s standardom SIST EN 1401-1, vključno s spojkami in tesnili.                                                                            </t>
  </si>
  <si>
    <t>3.1 Cevovodi</t>
  </si>
  <si>
    <t>ODVODNJAVANJE IN MONTAŽNA DELA</t>
  </si>
  <si>
    <t>3.0</t>
  </si>
  <si>
    <t>V ceni upoštevani stroški deponije in faktor razrahljivosti</t>
  </si>
  <si>
    <t>Odvoz težke zemljine iz izkopa na trajno deponijo z razprostiranjem.</t>
  </si>
  <si>
    <t>Dobava in vgraditev materiala lomljenec granulacije 16 do 32 mm s komprimacijo za obsip revizijskih jaškov v debelini 0,5 m, vključno z transportom materiala.</t>
  </si>
  <si>
    <t>Zasipanje kanala izven cone cevovoda iz naravno pridobljenega prodno peščenega nasipnega materiala v plasteh d=20 cm in komprimacijo do stopnje 95% po proctorju, vključno z nabavo in transportom materiala. V kolikor geomehanik ugotovi na licu mesta ustreznost izkopanega materila se lahko uporabi kvaliteten nasipni material iz izkopa.</t>
  </si>
  <si>
    <t>Dobava in vgraditev peščenega materiala granulacije 8 do 16 mm s komprimacijo, v coni cevovoda v debelini 30 cm nad temenom, s komprimacijo v plasteh po 20 cm, zbitost 95% po proctorju, vključno z nabavo in transportom materiala.</t>
  </si>
  <si>
    <t>Dobava in vgraditev peščenega materiala granulacije 8 do 16 mm za peščeno ležišče cevi (POSTELJICA) s sprotno višinsko kontrolo do predpisane kote dna cevi (10cm + D/10) z komprimacijo do stopnje 97% SPP, vključno z nabavo in transportom materiala.</t>
  </si>
  <si>
    <t>Planum naravnih temeljnih tal v težki zemljini, ročno planiranje in strojno utrjevanje dna gradbene jame.</t>
  </si>
  <si>
    <t xml:space="preserve">Izkopi za kanalske rove in jaške širine do 1,6 m in globine do 2,0 m v težki zemljini, vključno z vertikalnim razpiranjem pri globini nad 1 m in potrebnim črpanjem vode v času gradnje.        </t>
  </si>
  <si>
    <t>ZEMELJSKA DELA</t>
  </si>
  <si>
    <t>2.0</t>
  </si>
  <si>
    <t>Rušitev in odvoz obstoječe kanlizacije oz. cevovoda DN 250 mm na trajno deponijo vključno z izkopom, in nakladanjem.</t>
  </si>
  <si>
    <t>Rušitev, nalaganje in odvoz obstoječega jaška na trajno deponijo, vključno z izkopom in razkladanjem.</t>
  </si>
  <si>
    <t>Zakoličba in zavarovanje trase kanalizacije</t>
  </si>
  <si>
    <t>Zakoličba lokacij kontrolnih jaškov s situativnim in višinskim zavarovanjem.</t>
  </si>
  <si>
    <t>PREDDELA</t>
  </si>
  <si>
    <t>1.0</t>
  </si>
  <si>
    <t xml:space="preserve">Predračun z rekapitulacijo stroškov 
KOMUNALNA KANALIZACIJA - HIŠNI PRIKLJUČKI                                                                                                                                                                  </t>
  </si>
  <si>
    <t>3/2 Načrt hišnih priključkov</t>
  </si>
  <si>
    <t>Hišni priključki</t>
  </si>
  <si>
    <t>Cesta Zmage, MO Maribor</t>
  </si>
  <si>
    <t>1379; 1379-HP</t>
  </si>
  <si>
    <t>B  - NN priključek za JR</t>
  </si>
  <si>
    <t>A  - Javna razsvetljava</t>
  </si>
  <si>
    <t>REKAPITULACIJA JR + NN:</t>
  </si>
  <si>
    <t>REKAPITULACIJA NN priključek:</t>
  </si>
  <si>
    <t>Priprava in organizacija gradbišča</t>
  </si>
  <si>
    <t>Tehnični nadzor Elektro Maribor - predvideno</t>
  </si>
  <si>
    <t>Nadzor in koordinacija s podizvajalci</t>
  </si>
  <si>
    <t>Stroški nadzora - obračun po dejanskih stroških</t>
  </si>
  <si>
    <t>Storitve raznih komunalnih in drugih organizacij - predvideno</t>
  </si>
  <si>
    <t>Vnos sprememb v obstoječo izvršilno tehnično dokumentacijo</t>
  </si>
  <si>
    <t>Izdelava PID-a z uporabo obstoječih elaboratov izvršilno tehnične dokumentacije</t>
  </si>
  <si>
    <t>Izdelava elaborata izvršilne tehnične dokumentacije kabelske kanalizacije, kjer je osnova  geodetski posnetek  - do 50 m</t>
  </si>
  <si>
    <t>Izvedba priklopa na el. omrežje vključno s plačilom omrežnine za priključno moč 14kW (3x20A) na osnovi sklenjene tripartitne pogodbe (distributer el. energije/investitor Občina Mb/izvajalec oz. plačnik omrežnine)</t>
  </si>
  <si>
    <t>Izdelava geodetskega posnetka - do 50 m</t>
  </si>
  <si>
    <t>3.1 Ostale storitve</t>
  </si>
  <si>
    <t>OSTALE STORITVE SKUPAJ:</t>
  </si>
  <si>
    <t>3 OSTALE STORITVE</t>
  </si>
  <si>
    <t>Izdelava meritev za kabel NAYY 4x35mm2</t>
  </si>
  <si>
    <t>.-drobni in vezni material</t>
  </si>
  <si>
    <t>.-sponke, N, PE letev</t>
  </si>
  <si>
    <t>.glavnikasta zbiralka za prenapetostno zaščito</t>
  </si>
  <si>
    <t>.-prenapetostni odvodnik, razred 1, Un=320V, Iimp=12,5kA, In=25kA,1p, za TN sistem</t>
  </si>
  <si>
    <t>.-tipka za montažo na vrata merilne omarice za napetostni nivo min. 300V in zaščito IP67</t>
  </si>
  <si>
    <t>.-horizontalni varovalčni ločilnik PK100, 3-polni, z možnostjo plombiranja, komplet z varovalčnimi vložki 3x100A</t>
  </si>
  <si>
    <t>.-horizontalni varovalčni ločilnik PK250, 3-polni, z možnostjo plombiranja, komplet z varovalčnimi vložki 3x20A</t>
  </si>
  <si>
    <t>.-direktni trifazni števec delovne energije Landis&amp;Gyr, 3x230/400V, 5-85A,(glej soglasje za prikjučitev)</t>
  </si>
  <si>
    <t>Dobava in montaža priključno merilne omare:
.-Priključna PVC prostostoječa merilna omarica, z merilnim poljem, dovodnim poljem, podstavkom za montažo v zemljo, ločena vrata za merilno polje in ločena vrata za dovodno polje, z ključavnico distribucijskega operaterja, komplet dobava in montaža, dim (š x v x gl): 770 x (530+1000+1000) x 320mm, kot npr.: Prebilplast  tip PS 5 NT + PS 4 NT - 3 OKNA, PROSTOSTOJEČA, TRITOČKOVNO ZAPIRANJE + PODSTAVEK PS 4 NT</t>
  </si>
  <si>
    <t>Označevanje, drobni material</t>
  </si>
  <si>
    <t>Priključek kabla s štirimi vodniki na NN drog in v PS-PMO, vključno z izdelavo kabelske glave za kabel 4x35mm2, kabelskimi čevlji Al 4 x 35mm2, komplet z potrebnim materialom za priklop na SKS kabel na NN drogu</t>
  </si>
  <si>
    <t>Dobava in montaža kovinske vroče cinkane cevi notr. premera 50mm, dolžine 3m, položitev v izkopan jarek, uvlečenje kabla NAYY 4x70mm2, za preprečitev vplivov NN kabla ob prečkanju TK kabla</t>
  </si>
  <si>
    <t>m</t>
  </si>
  <si>
    <t>Dobava I.C., fi 110mm</t>
  </si>
  <si>
    <t>Dobava kabla NAYY-J 4x35+1,5mm2 in uvlečenje v cevi fi 110mm</t>
  </si>
  <si>
    <t>2.1 Montažna dela</t>
  </si>
  <si>
    <t>MONTAŽNA DELA SKUPAJ:</t>
  </si>
  <si>
    <t>2 MONTAŽNA DELA</t>
  </si>
  <si>
    <t>Ročni izkop in zasip z utrjevanjem in planiranjem: na mestih križanj z ostalimi komunalnimi vodi, izkopu jame za kabelsko omarico in jame pri prehodu kabelske trase v PS-PMO</t>
  </si>
  <si>
    <t>Vgrajevanje gotovega betona C16/20 za obbetoniranje kabelske kanalizacije pod cestiščem</t>
  </si>
  <si>
    <t>Izdelava cevne kabelske kanalizacije s PVC cevjo premera 110 mm, izkop jarka, polaganje cevi na 10 cm sloj peska (granul. 3-7 mm) zasip cevi s peskom do višine 10cm nad temenom cevi, dobava in polaganje opozorilnega traku, dobava in polaganje Rf 30x3,5mm traku, nadaljni zasip z izkopanim materialom, utrjevanje z vibracijsko ploščo (žabico) v slojih 20 do 25 cm, odvoz odvečnega materiala v deponijo in ureditev trase zemljišče 4. ktg globine 0,8m (brez dobave cevi)</t>
  </si>
  <si>
    <t>km</t>
  </si>
  <si>
    <t>Trasiranje nove trase zemeljskega kabla ali kabelske kanalizacije</t>
  </si>
  <si>
    <t>1.1 Gradbena dela</t>
  </si>
  <si>
    <t>GRADBENA DELA SKUPAJ:</t>
  </si>
  <si>
    <t>1 GRADBENA DELA</t>
  </si>
  <si>
    <t>NN priključek</t>
  </si>
  <si>
    <t>B</t>
  </si>
  <si>
    <t>REKAPITULACIJA JR:</t>
  </si>
  <si>
    <t>Izdelava projektne dokumentacije za vzdrževanje in obratovanje</t>
  </si>
  <si>
    <t>Izdelava projektne dokumentacije za projekt izvedenih del</t>
  </si>
  <si>
    <t>Svetlobnotehnične meritve za verifikacijo izpolnjevanja projektno določenih parametrov</t>
  </si>
  <si>
    <t>Meritve kablovoda</t>
  </si>
  <si>
    <t>Izdelava geodetskega posnetka za podzemni kataster</t>
  </si>
  <si>
    <t>Dobava in montaža kovinske vroče cinkane cevi notr. premera 40mm, dolžine 3m, položitev v izkopan jarek, uvlečenje kabla NAYY 4x16mm2, za preprečitev vplivov NN kabla ob prečkanju TK kabla</t>
  </si>
  <si>
    <t>Odstranitev obstoječe  cestne razsvetljave, komplet z odklopom svetilk, demontažo svetilke, z odstranitvijo kandelabra in temelja kandelabra, odstranitvijo instalacije, odstranitvijo nosilne jeklene vrvi, nakladanjem in odvozom kandelabra in temelja na ustrezno deponijo, 1 kom kandelaber, 10 kom svetilke nad cesto na nosilni jekleni vrvi.</t>
  </si>
  <si>
    <t>Označevanje drogov in odjemnih mest</t>
  </si>
  <si>
    <t>Dobava križnih sponk 60x60 in izdelava križnih stikov z antikorozijsko zaščito</t>
  </si>
  <si>
    <t>Instalacija (ožičenje)  kandelabrov  in sicer od priključne omarice v kandelabru do same svetilke s kablom NYY-J 5x1,5 mm2, kompletno z priključnim setom.</t>
  </si>
  <si>
    <t>Izdelava kabelskih končnikov in priključitev kablov v drogu</t>
  </si>
  <si>
    <t>Izdelava priključka ozemljitve na drog ali kovinsko ograjo z  Rf 30x3,5 mm (l=1,5 m), kmplet s spojnim materialom</t>
  </si>
  <si>
    <t>Dobava in uvlačenje kabla NAYY- 4x16mm2 v cevi ɸ110 mm</t>
  </si>
  <si>
    <t>Dobava in uvlačenje kabla NYY- 5x10mm2 v cevi ɸ63 mm</t>
  </si>
  <si>
    <t>Dobava in montraža poliesterskega električnega stikalnega bloka s podstavkom, R-JR, dimenzije 1080x590x320mm z podstavkom (kot: npr.:Kosič d.o.o.), opremljenega z ustrezno varovalno, zaščitno in merilno opremo po enopolni shemi 
- 1 kos PEN zbiralnica,
-1 kos grebenasto stikalo 63A, 3p
-2 kos grebenasto stikalo 0-1-2, 10A
-1 kos Kontaktor KLN 63-11 230V
-1 kos Kontaktor KLN 2-22 230V
-2 kos kontaktor 6 A
-5 kos inštalacijski odklopnik C10A 1p
-2 kos inštalacijski odklopnik C10A 3p
-1 kos nočno stikalo (luxomat) 
-1 kos programska ura
- 1 × ožičenje omare
- 5 m kabel Licy 2×0,5 mm2 za foto senzor
- drobni in vezni material</t>
  </si>
  <si>
    <t xml:space="preserve">LED svetilka kot npr.: Aerolite ECO M 47W (5700lm) s samodejno redukcijo brez krmilnega voda 
Svetilka za natik na kandelaber (vertikalno oz. horizontalno) z ohišjem iz tlačno litega aluminija ( v primeru, da zlitina aluminija ni obstojna na atmosferske vplive mora biti aluminij dodatno zaščiten z ustreznim zaščitnim slojem) IP66, IK09;  z možnostjo korekture kota +- 15° (vijaki za pritrditev morajo biti iz materiala odpornega na korozijo in upoštevani v ceni svetilke); zaščitni pokrov svetilke mora ustrezati četrtemu členu Uredbe o mejnih vrednostih svetlobnega onesnaževanja okolja (Ur. list RS št.: 81/2007) in mora biti odporen na UV žarke in druge atmosferske vplive okolja; optični sistem mora ustrezno usmerjati svetlobo in zagotavljati omejitev bleščanja (skladno s SIST EN13 201); delež svetlobnega toka nad vodoravnico (ULOR) mora biti pri nagibu nič stopinj enak 0; barva svetlobe, ki jo proizvajajo LED svetlobni izvori mora biti max 4.000K; svetilke morajo biti opremljene s termično zaščito, ki ob nenormalnih pogojih obratovanja zmanjša svetilnost in zaščiti svetilko pred pregrevanjem; svetilka mora nemoteno delovati v napetostnem območju od 100V do 250V ter temperaturnem območju od -30°C do +60°C  maks. moči 48W in min. svetlobni tok 5.500lm. Imeti mora prenapetostno zaščito min. 4kV. Življenjska doba svetilke mora biti minimalno 60.000 ur z vgrajenim LED virom. Vgrajena večstopenjska redukcija moči z vgrajenim krmilnikom za samodejno redukcijo brez krmilnega voda; kot na primer GRAH Lighting Aerolite ECO M 5700lm 47W_ME
</t>
  </si>
  <si>
    <t>Dobava in vgradnja rebrastih cevi za povezavo kandelabra z AB jaškom, 1x ɸ110 mm, zasipom, utrjevanjem in planiranjem</t>
  </si>
  <si>
    <t>Dobava in postavitev tipskega montažnega betonskega temelja, okvirnih dimenzij 0,9x0,9x1,0m, z delavniško dokumentacijo za AB temelj, statičnim izračunom (za drog višine 8 m z 1,5m konzolo, 1. vetrovna cona, pod 800m n.v.) komplet z izkopom, zasipom, utrjevanjem in planiranjem.</t>
  </si>
  <si>
    <t>Dobava cevi in izdelava kabelskega jaška iz B.C. fi 40cm-svetla mera, globina 1m, izkop v zemljišču I. do III. ktg., betoniranje dna jaška z betonom, dobava in montaža  LŽ pokrova  40x40 cm (50kN) in obbetoniranje , izdelava vseh potrebnih uvodov,  nakladanje in odvoz odvečnega materiala ter stroški začasne in končne deponije, ometavanje in finalna obdelava jaška, čiščenje okolice</t>
  </si>
  <si>
    <t>Zaščita kabelske kanalizacije pri prečkanju povoznih površin - obbetoniranje cevi z betonom 
C 16/20 -  0,1m3/m1</t>
  </si>
  <si>
    <t>Dobava in vgradnja rebrastih cevi za izdelavo kabelske kanalizacije, 1x ɸ110 mm,  na globini 0.8m (vrh zgornjega roba cevi) izkop v zemljišču I. do III. ktg., dobava peska (granul. 3-7 mm) in zaščita cevi s peskom v sloju 10 cm nad cevmi, zasip kanala z utrditvijo v slojih po 20-25 cm, dobava in položitev ozemljitvenega traku Rf 30x3,5mm, dobava in položitev opozorilnega nemetaliziranega traku, nakladanje in odvoz odvečnega materiala ter stroški začasne in končne deponije, čiščenje trase</t>
  </si>
  <si>
    <t>1.2 Gradbena dela</t>
  </si>
  <si>
    <t>Priprava del in materiala</t>
  </si>
  <si>
    <t>1.1 Pripravljalna dela</t>
  </si>
  <si>
    <t>Javna razsvetljava</t>
  </si>
  <si>
    <t>A</t>
  </si>
  <si>
    <t>1379-NN-JR__4/1 Načrt elektroinštalacij in električne opreme - načrt javne razsvetljave</t>
  </si>
  <si>
    <t>Ureditev Ceste zmega</t>
  </si>
  <si>
    <t>Projekt: 1379</t>
  </si>
  <si>
    <t>Zajeta so le gradbena dela ki so 35 cm nižje od obstoječe oziroma nove nivelete vozišča, parkirišč in hodnika za pešce.</t>
  </si>
  <si>
    <t>V projektu niso zajeta gradbena dela, ki so že zajeta v Cestnem delu projekta Ureditev Ceste zmage, od Metelkove do ulice Pariške komune (Lineal d.o.o., številka projekta, 1379, november 2016), to je rušitev obstoječih asfaltnih površin v debelini 10 cm na vozišču, parkiriščih in pločnikih, izkop obstoječega tampona v debelini 25 cm, odstranitev ozelenitve, cestnih oznak, robnikov, talne signalizacije in podobno po celotni površini rekonstrukcije. Prav tako niso zajeta gradbena dela pri ponovni vzpostavitvi površin kot so zamenjava tampona z drobljencem v debelini 25 cm z utrjevanjem, asfaltna površina (7 + 3 cm na vozišču in parkiriščih ter 5 cm na pločnikih), vgradnja robnikov, granitnih kock, betonskih muld, talnih oznak, prometne signalizacije, ozelenitve in podobno.</t>
  </si>
  <si>
    <t>V projektu niso zajeti stroški izpada proizvodnje potrošnikov na tem področju v času odklopa in ponovnega priklopa na plin.</t>
  </si>
  <si>
    <t>Izbor opreme mora biti prilagojen zahtevam Plinarne Maribor d.o.o.. Oprema mora biti istovetna že vgrajeni opremi v plinovodno omrežje.</t>
  </si>
  <si>
    <t>Pri kalkulaciji stroškov je potrebno upoštevati tudi izdelavo načrtov izvedenih del, če niso izvedena po projektu za izvedbo.</t>
  </si>
  <si>
    <t>Upoštevana so tudi gradbena dela ter stroški katodne zaščite.</t>
  </si>
  <si>
    <t>Vsa nabavljena oprema, kot so cevi, armature in ostalo mora biti dobavljeno z ustreznimi atesti in dokumenti.</t>
  </si>
  <si>
    <t>Vsa dobavljena oprema in material, pripeljan na gradbišče, mora biti najboljše kvalitete in zaščiten proti mehanskim poškodbam in atmosferskim vplivom, vključno s konzervacijo in dekonzervacijo opreme na gradbišču.</t>
  </si>
  <si>
    <t>Prav tako sodi v sklop popisa tudi transport do mesta montaže, vključno vsi ostali ukrepi, ki sodijo poleg, kot so zavarovanje itd.</t>
  </si>
  <si>
    <t>V predračunskem popisu materiala, ki obsega elemente ali celotne sklope opreme cevovodov ni posebej navedena montaža, ki je sestavni del predračunskega popisa.</t>
  </si>
  <si>
    <t>POROČILO</t>
  </si>
  <si>
    <t>SKUPAJ:</t>
  </si>
  <si>
    <t>GRADBENI DEL - SKUPAJ</t>
  </si>
  <si>
    <t>STROJNI DEL - SKUPAJ</t>
  </si>
  <si>
    <t>PLINOVOD PO CESTI ZMAGE, OD METELKOVE ULICE DO ULICE PARIŠKE KOMUNE</t>
  </si>
  <si>
    <t>POPIS DEL S PREDIZMERAMI</t>
  </si>
  <si>
    <t>STROJNI DEL</t>
  </si>
  <si>
    <t>GLAVNA TRASA Z ODCEPI V STRANSKE ULICE</t>
  </si>
  <si>
    <t>enota</t>
  </si>
  <si>
    <t>količina</t>
  </si>
  <si>
    <t>€/EM</t>
  </si>
  <si>
    <t>€/skupaj</t>
  </si>
  <si>
    <t>PE cev, PE 80, SDR 17,6, za delovni tlak do 1 bar (0,1 MPa), vključno z dodajnim materialom za montažo (z DVGW atestom za plin).</t>
  </si>
  <si>
    <t>d = 160 mm / DN 150</t>
  </si>
  <si>
    <t>d = 110 mm / DN 100</t>
  </si>
  <si>
    <t>d = 90 mm / DN 80</t>
  </si>
  <si>
    <t>Plinski zasun za podzemno vgradnjo, s PE varilnimi priključki, komplet z vgradno garnituro, (z DVGW atestom za plin).</t>
  </si>
  <si>
    <t>DN 150 (d = 160 mm)</t>
  </si>
  <si>
    <t>DN 100 (d = 110 mm)</t>
  </si>
  <si>
    <t>DN 80 (d = 90 mm)</t>
  </si>
  <si>
    <t>PE elektro varilna spojka (dvostranski oglavek), PE 100, SDR 17,6.</t>
  </si>
  <si>
    <t>d = 160 mm (DN 150)</t>
  </si>
  <si>
    <t>d = 110 mm (DN 100)</t>
  </si>
  <si>
    <t>d = 90 mm (DN 80)</t>
  </si>
  <si>
    <t>PE T kos, reduciran, PE 100, SDR 17,6.</t>
  </si>
  <si>
    <t>d=160mm (DN 150) / d=110mm (DN 100)</t>
  </si>
  <si>
    <t>d=160mm (DN 150) / d=90mm (DN 80)</t>
  </si>
  <si>
    <t>PE koleno, PE 100, SDR 17,6.</t>
  </si>
  <si>
    <r>
      <t>d = 160 mm, 45</t>
    </r>
    <r>
      <rPr>
        <sz val="12"/>
        <rFont val="Symbol"/>
        <family val="1"/>
      </rPr>
      <t>°</t>
    </r>
  </si>
  <si>
    <r>
      <t>d = 160 mm, 30</t>
    </r>
    <r>
      <rPr>
        <sz val="12"/>
        <rFont val="Symbol"/>
        <family val="1"/>
      </rPr>
      <t>°</t>
    </r>
  </si>
  <si>
    <r>
      <t>d = 110 mm, 45</t>
    </r>
    <r>
      <rPr>
        <sz val="12"/>
        <rFont val="Symbol"/>
        <family val="1"/>
      </rPr>
      <t>°</t>
    </r>
  </si>
  <si>
    <r>
      <t>d = 110 mm, 30</t>
    </r>
    <r>
      <rPr>
        <sz val="12"/>
        <rFont val="Symbol"/>
        <family val="1"/>
      </rPr>
      <t>°</t>
    </r>
  </si>
  <si>
    <t>6.</t>
  </si>
  <si>
    <t>Prehodni kos PE / jeklo.</t>
  </si>
  <si>
    <t>7.</t>
  </si>
  <si>
    <t>Jekleni R kos, iste kvalitete kot jeklene cevi, za maksimalni obratovalni tlak 6,0 bar s posnetimi robovi, z DVGW atestom za plin, vključno z varilnim in dodajnim materialom.</t>
  </si>
  <si>
    <t>fi139 (5") / fi168,3 (6")</t>
  </si>
  <si>
    <t>8.</t>
  </si>
  <si>
    <t>Kontrola zvarov z RTG - 100 %</t>
  </si>
  <si>
    <t>9.</t>
  </si>
  <si>
    <t>Antikorozijska zaščita jeklenih neizoliranih delov cevi in zvarnih spojev cevovoda v zemlji, izdelana in preizkušena po DIN 30672.</t>
  </si>
  <si>
    <r>
      <t>m</t>
    </r>
    <r>
      <rPr>
        <vertAlign val="superscript"/>
        <sz val="12"/>
        <rFont val="Times New Roman"/>
        <family val="1"/>
      </rPr>
      <t>2</t>
    </r>
  </si>
  <si>
    <t>10.</t>
  </si>
  <si>
    <t>Pregled izolacije pred zasipavanjem in preizkus kvalitete podvitja glede na električno prebojnost z električno visokonapetostnim detektorjem z maksimalno napetostjo 25 kV ter popravilo vseh poškodovanih mest.</t>
  </si>
  <si>
    <t>11.</t>
  </si>
  <si>
    <t>Izdelava izpraznitve (sifona) ali odzračenja plinovodne cevi po detajlu oz. po napotkih Plinarne Maribor.</t>
  </si>
  <si>
    <t>komplet</t>
  </si>
  <si>
    <t>12.</t>
  </si>
  <si>
    <t>PE končnik s prosto prirobnico, PE 100, SDR 17,6.</t>
  </si>
  <si>
    <t>d = 110 mm</t>
  </si>
  <si>
    <t>d = 90 mm</t>
  </si>
  <si>
    <t>13.</t>
  </si>
  <si>
    <t>Slepa prirobnica, komplet s tesnilnim in vijačnim materialom (NP 10).</t>
  </si>
  <si>
    <t>14.</t>
  </si>
  <si>
    <t>Jeklena brezšivna cev iz materiala po SIST EN 10027-2, vključno z dodajnim materialom (vključno cevni loki).</t>
  </si>
  <si>
    <r>
      <t>DN 20 (</t>
    </r>
    <r>
      <rPr>
        <sz val="12"/>
        <rFont val="Symbol"/>
        <family val="1"/>
      </rPr>
      <t>Æ</t>
    </r>
    <r>
      <rPr>
        <sz val="12"/>
        <rFont val="Times New Roman"/>
        <family val="1"/>
      </rPr>
      <t>26,9x2,3)</t>
    </r>
  </si>
  <si>
    <t>15.</t>
  </si>
  <si>
    <t>Plinska kroglična pipa navojne izvedbe, vključno zaporni (navojni) čep.</t>
  </si>
  <si>
    <t>DN 20 (R 3/4")</t>
  </si>
  <si>
    <t>16.</t>
  </si>
  <si>
    <t>Antikorozijska zaščita jeklenih cevi z materiali po DIN 30672.</t>
  </si>
  <si>
    <t>17.</t>
  </si>
  <si>
    <t>Zaščita plinovoda s PE cevjo pri križanju z kanalizacijskim vodom - izdelano po priloženem detajlu.</t>
  </si>
  <si>
    <t>L = 4,0 m</t>
  </si>
  <si>
    <t>18.</t>
  </si>
  <si>
    <t>Zaščita plinovoda pri križanju z ostalimi komunalnimi vodi - izdelano po priloženem detajlu.</t>
  </si>
  <si>
    <t>19.</t>
  </si>
  <si>
    <t>Zemeljski kabel z izolacijo PP00 za prevezavo jeklenih delov obstoječega plinovoda zaradi ohranjanja funkcionalnosti katodne zaščite. Dobava in izvedba v pristojnosti ODS - Plinarne Maribor.</t>
  </si>
  <si>
    <r>
      <t>PP00 4 x 4 mm</t>
    </r>
    <r>
      <rPr>
        <vertAlign val="superscript"/>
        <sz val="12"/>
        <rFont val="Times New Roman"/>
        <family val="1"/>
      </rPr>
      <t>2</t>
    </r>
    <r>
      <rPr>
        <sz val="12"/>
        <rFont val="Times New Roman"/>
        <family val="1"/>
      </rPr>
      <t xml:space="preserve"> z zaščito</t>
    </r>
  </si>
  <si>
    <r>
      <t>PP00 4 x 2,5 mm</t>
    </r>
    <r>
      <rPr>
        <vertAlign val="superscript"/>
        <sz val="12"/>
        <rFont val="Times New Roman"/>
        <family val="1"/>
      </rPr>
      <t>2</t>
    </r>
    <r>
      <rPr>
        <sz val="12"/>
        <rFont val="Times New Roman"/>
        <family val="1"/>
      </rPr>
      <t xml:space="preserve"> z zaščito</t>
    </r>
  </si>
  <si>
    <t>20.</t>
  </si>
  <si>
    <t>Spojna mesta - spojke (odcepi od glavne trase kabla za prevezavo katodne zaščite v stranske ulice). Dobava in izvedba v pristojnosti ODS - Plinarne Maribor.</t>
  </si>
  <si>
    <t>21.</t>
  </si>
  <si>
    <t>Dobava in postavitev novega merilnega mesta (merilnega stebrička) katodne zaščite, ter povezava na kabel za prevezavo katodne zaščite (lokacijo določi izvajalec). Dobava in izvedba v pristojnosti ODS - Plinarne Maribor.</t>
  </si>
  <si>
    <t>22.</t>
  </si>
  <si>
    <t>Navezava kabla za prevezavo katodne zaščite na obstoječe dele JE plinovoda, vključno s spojnimi mesti in montažo (Cadweld spoj, smola, povezovanje na plinovod). Dobava in izvedba v pristojnosti ODS - Plinarne Maribor.</t>
  </si>
  <si>
    <t>23.</t>
  </si>
  <si>
    <t>Montaža in preizkušanje sistema katodne zaščite, meritve potencialov vzdolž trase. Izvedba v pristojnosti ODS - Plinarne Maribor.</t>
  </si>
  <si>
    <t>Vsebuje:</t>
  </si>
  <si>
    <t>Prekinitev obstoječe katodne zaščite (usmerniška naprava).</t>
  </si>
  <si>
    <t>Demontaža obstoječe katodne zaščite.</t>
  </si>
  <si>
    <t>Montaža merilnih kablov na JE plinovodu Matelkova in Pariške komune.</t>
  </si>
  <si>
    <t>Premostitev plinovoda: MM1-MM2 z kablom tip PPOO in zaključitev kablov na terminalu merilnih stebričkov.</t>
  </si>
  <si>
    <t>Vključitev v obstoječi sistem katodne zaščite in obratovanje.</t>
  </si>
  <si>
    <t>Izdelava poročila o izvedenih delih ,meritve zaščitnih potencialov.</t>
  </si>
  <si>
    <t>Prevoz materiala in ekipe.</t>
  </si>
  <si>
    <t>24.</t>
  </si>
  <si>
    <t>Opozorilna tabla za označevanje karakterističnih točk na plinovodu, pri prehodih čez prometnice, armatur, odcepov ipd., izdelana po napotkih Plinarne Maribor (komplet s pritrdilnim materialom).</t>
  </si>
  <si>
    <t>25.</t>
  </si>
  <si>
    <t>PVC opozorilni trak, rumene barve, z napisom "POZOR PLIN".</t>
  </si>
  <si>
    <t>26.</t>
  </si>
  <si>
    <t>Prevezava plinovoda na obstoječi plinovod. V izvedbi ODS - Plinarne Maribor.</t>
  </si>
  <si>
    <t>27.</t>
  </si>
  <si>
    <t>Čiščenje plinovoda.</t>
  </si>
  <si>
    <t>28.</t>
  </si>
  <si>
    <t>Uplinjanje plinovoda. V izvedbi ODS - Plinarne Maribor.</t>
  </si>
  <si>
    <t>29.</t>
  </si>
  <si>
    <t>Tlačni preizkus po SIST EN 12327, postopek 4.4.2.3. (trdnostni preizkus s tlakom 3 bar in tesnostni preizkus s tlakom 1 bar).</t>
  </si>
  <si>
    <t>30.</t>
  </si>
  <si>
    <t>Pripravljalna in zaključna dela.</t>
  </si>
  <si>
    <t>31.</t>
  </si>
  <si>
    <t>32.</t>
  </si>
  <si>
    <t>Izdelava geodetskega posnetka celotne trase z vsemi pomožnimi deli in vris v kataster GJI.</t>
  </si>
  <si>
    <t>33.</t>
  </si>
  <si>
    <t>Izdelava PID projektne dokumentacije.</t>
  </si>
  <si>
    <t>34.</t>
  </si>
  <si>
    <t>Distribucijski nadzor. V izvedbi ODS - Plinarne Maribor.</t>
  </si>
  <si>
    <t>Transportni in ostali splošni stroški (3%).</t>
  </si>
  <si>
    <t>GLAVNA TRASA Z ODCEPI V STRANSKE ULICE - SKUPAJ:</t>
  </si>
  <si>
    <t>ODSTRANITEV OBSTSOJEČEGA DELA JEKLENEGA PLINOVODA IN HP</t>
  </si>
  <si>
    <t>Vsa dela in dobava materiala za odstranitev obstoječega neaktivnega plinovoda in hišnih priključkov je v pristojnosti ODS - Plinarne Maribor!</t>
  </si>
  <si>
    <t>Praznjenje in izpihovanje plinovoda fi139 (vključno z odcepi manjših dimenzij v stranske ulice) na trasi med sekcijskimi ventili in izpihovanje z dušikom.</t>
  </si>
  <si>
    <t>Izpiha se približno 800 m cevi dimenzije fi139 (in manjše dimenzije na odcepih) ter približno 300 m hišnih priključkov.</t>
  </si>
  <si>
    <t>Detekcija prisotnosti plina.</t>
  </si>
  <si>
    <t>Priprava cevovoda za odrez in odrez obstoječega cevovoda na mestih prevezave na PE plinovod.</t>
  </si>
  <si>
    <t>ODSTRANITEV OBSTOJEČEGA PLINOVODA - SKUPAJ:</t>
  </si>
  <si>
    <t>ODSTRANITEV OBSTOJEČEGA PLINOVODA</t>
  </si>
  <si>
    <t>STROJNI DEL - SKUPAJ:</t>
  </si>
  <si>
    <t>GRADBENI DEL - SKUPAJ:</t>
  </si>
  <si>
    <t>GRADBENI DEL</t>
  </si>
  <si>
    <r>
      <t xml:space="preserve">Zakoličba trase plinovoda z lesenimi količki 4 x 4 cm ter vpisano številko profila in stacionažo na leseni tablici, vključno z zavarovanjem s trikotnikom iz letev 2,5 x 2,5 cm na količkih </t>
    </r>
    <r>
      <rPr>
        <sz val="12"/>
        <color indexed="8"/>
        <rFont val="Symbol"/>
        <family val="1"/>
      </rPr>
      <t>Æ</t>
    </r>
    <r>
      <rPr>
        <sz val="12"/>
        <color indexed="8"/>
        <rFont val="Times New Roman"/>
        <family val="1"/>
      </rPr>
      <t>4 cm.</t>
    </r>
  </si>
  <si>
    <t>Prestavitev ali odstranitev obstoječih instalacij in komunalnih vodov, oziroma izvedba kakšnega drugega ukrepa.</t>
  </si>
  <si>
    <t>GLAVNA TRASA Z ODCEPI V STRANSKE ULICE - PREDDELA SKUPAJ:</t>
  </si>
  <si>
    <t>GRADBENA DELA</t>
  </si>
  <si>
    <t>Ročni izkop sonde za ugotavljanje lege obstoječih komunalij.</t>
  </si>
  <si>
    <t>Strojni 80% in ročni 20% izkop jarka v terenu III. ktg. z odlaganjem materiala ob robu izkopanega jarka. Povprečna globina izkopa znaša 1,10 m, širina dna 0,60 m in krone 0,90 m.</t>
  </si>
  <si>
    <r>
      <t>m</t>
    </r>
    <r>
      <rPr>
        <vertAlign val="superscript"/>
        <sz val="12"/>
        <color indexed="8"/>
        <rFont val="Times New Roman"/>
        <family val="1"/>
      </rPr>
      <t>3</t>
    </r>
  </si>
  <si>
    <t>Fina niveletna priprava dna jarka po izvršenem strojno ročnem izkopu.</t>
  </si>
  <si>
    <r>
      <t>Planiranje dna jarka (</t>
    </r>
    <r>
      <rPr>
        <sz val="12"/>
        <color indexed="8"/>
        <rFont val="Symbol"/>
        <family val="1"/>
      </rPr>
      <t>±</t>
    </r>
    <r>
      <rPr>
        <sz val="12"/>
        <color indexed="8"/>
        <rFont val="Times New Roman"/>
        <family val="1"/>
      </rPr>
      <t xml:space="preserve"> 3 cm).</t>
    </r>
  </si>
  <si>
    <r>
      <t>m</t>
    </r>
    <r>
      <rPr>
        <vertAlign val="superscript"/>
        <sz val="12"/>
        <color indexed="8"/>
        <rFont val="Times New Roman"/>
        <family val="1"/>
      </rPr>
      <t>2</t>
    </r>
  </si>
  <si>
    <t>Vgradnja zaščite komunalnih vodov (PVC cev) - prekopavanje. Material - zaščitne cevi so zajete v strojnem popisu.</t>
  </si>
  <si>
    <t>Izvedba posteljice deb. 10 cm s peščenim materialom granulacije 0-4 mm, ali z materialom iz izkopa podobnih lastnosti.</t>
  </si>
  <si>
    <t>Ročni zasip cevi plinovoda z mivko v sloju povprečno deb. 15 cm nad temenom cevi.</t>
  </si>
  <si>
    <t>Zasip plinovoda z materialom iz izkopa. Zasip se vrši v slojih do 30 cm s sprotno komprimacijo, ki znaša 65 Mpa, oziroma v območju povozno prometnih površin 90 Mpa. Upoštevamo debelino zasipa z izkopnim materialom 70 cm.</t>
  </si>
  <si>
    <t>Izvedba meritev in poročila o ustrezni zbitosti podlage. Nadzor upravljavca ceste.</t>
  </si>
  <si>
    <t>Nakladanje in odvoz odvečnega materiala v trajno deponijo, na razdalji do 5 km.</t>
  </si>
  <si>
    <t>Dobava in montaža cestnih kap za zasune Ø19, položene na opeko ali pusti beton.</t>
  </si>
  <si>
    <t>Dobava in montaža cestnih kap za ventile Ø30, položene na opeko ali pusti beton.</t>
  </si>
  <si>
    <t>(za mesto zaključka, odzračenja oz. izpusta).</t>
  </si>
  <si>
    <t>Nadzor upravljavca plinovoda v izvedbi ODS - Plinarne Maribor.</t>
  </si>
  <si>
    <t>GLAVNA TRASA Z ODCEPI V STRANSKE ULICE - GRADBENA DELA SKUPAJ:</t>
  </si>
  <si>
    <t>Dobava in montaža drogov cestne razsvetljave v skladi s standardom EN40, h=8m, z nastavkom ɸ60 mm za direktni natik cestnih svetilk, komplet s sidrno ploščo in priključnico s sponkami in varovalnim elementom 6A, zunanja obdelava: prašno žgan, RAL 7024,  kot naprimer: Valmont, Antares P konusni 60/ 8m 60mm</t>
  </si>
  <si>
    <t>Dobava in montaža drogov cestne razsvetljave v skladu s standardom EN40, h=8m, konzola l=1,5m, z nastavkom ɸ60 mm za direktni natik cestnih svetilk, komplet s sidrno ploščo in priključnico s sponkami in varovalnim elementom 6A, zunanja obdelava: prašno žgan, RAL 7024,  kot naprimer: Valmont, Antares P konusni 60/ 8m 60mm, konzola KC SAK S</t>
  </si>
  <si>
    <t>N 7 7 101</t>
  </si>
  <si>
    <t>Obnova plinovoda - Strošek Plinarna Maribor</t>
  </si>
  <si>
    <t>N 7 3 101</t>
  </si>
  <si>
    <t>N 6 3 101</t>
  </si>
  <si>
    <t>Dobava in vgraditev stebrička za prometni znak iz vroče cinkane jeklene cevi s premerom 64 mm, dolge 5000mm</t>
  </si>
  <si>
    <t>N 6 1 129</t>
  </si>
  <si>
    <t>N 5 1 101</t>
  </si>
  <si>
    <t>N 3 5 103</t>
  </si>
  <si>
    <t>Opomba:
360 m Obroba okoli dreves 
28 m   Vgradnja robnika na območju križišča z Metelkovo ulico</t>
  </si>
  <si>
    <t>N 3 5 101</t>
  </si>
  <si>
    <t>N 3 5 102</t>
  </si>
  <si>
    <t>N 3 1 103</t>
  </si>
  <si>
    <t>N 3 1 105</t>
  </si>
  <si>
    <t>N 3 1 104</t>
  </si>
  <si>
    <t>N 2 1 101</t>
  </si>
  <si>
    <t>Opomba:
Odstranitev granitnih kock okoli dreves</t>
  </si>
  <si>
    <t>Porušitev in odstranitev robnika iz kamnitih kock</t>
  </si>
  <si>
    <t>S 1 2 393</t>
  </si>
  <si>
    <t>1379 CESTA ZMAGE, MO MARIBOR</t>
  </si>
  <si>
    <t xml:space="preserve">Projekt:1379 Cesta Zmage </t>
  </si>
  <si>
    <t>montažna strojna dela</t>
  </si>
  <si>
    <t>Dobava in vgradnja prefabriciranega dvignjenega robnika iz cementnega betona, štokanega v vidnem izgledu granita, s prerezom 16/24cm (kot npr. tip BGŠ 100/16/24 "Tlakovci Podlesnik")</t>
  </si>
  <si>
    <t>Dobava in vgradnja prefabriciranega pogreznjenega robnika iz cementnega betona, štokanega v vidnem izgledu granita, s prerezom 16/24cm (kot npr. tip BGŠ 100/16/24 "Tlakovci Podlesnik")</t>
  </si>
  <si>
    <t>Dobava in vgradnja prefabriciranega dvignjenega robnika iz cementnega betona, štokanega v vidnem izgledu granita, s prerezom 10/20cm (kot npr. tip BGŠ 100/10/20 "Tlakovci Podlesnik")</t>
  </si>
  <si>
    <t>PREDRAČUN Z REKAPITULACIJO STROŠKOV - VODOVOD</t>
  </si>
  <si>
    <t>REKAPITULACIJA - PLINOVOD</t>
  </si>
  <si>
    <t>REKAPITULACIJA plinovod - STROJNI DEL</t>
  </si>
  <si>
    <t>REKAPITULACIJA plinovod- GRADBENI DEL</t>
  </si>
  <si>
    <t>Razna nepredvidena dela, ki se pojavijo v času izvajanja gradnje (1% od vseh del)</t>
  </si>
  <si>
    <t>4 NEPREDVIDENA DELA (1%)</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</si>
</sst>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
    <numFmt numFmtId="166" formatCode="#,##0.00\ [$€-1]"/>
    <numFmt numFmtId="167" formatCode="_-* #,##0.00\ [$€-1]_-;\-* #,##0.00\ [$€-1]_-;_-* &quot;-&quot;??\ [$€-1]_-;_-@_-"/>
    <numFmt numFmtId="168" formatCode="_-* #,##0.00\ [$€-424]_-;\-* #,##0.00\ [$€-424]_-;_-* &quot;-&quot;??\ [$€-424]_-;_-@_-"/>
  </numFmts>
  <fonts count="92">
    <font>
      <sz val="11"/>
      <color theme="1"/>
      <name val="Calibri"/>
      <family val="2"/>
    </font>
    <font>
      <sz val="11"/>
      <color indexed="8"/>
      <name val="Calibri"/>
      <family val="2"/>
    </font>
    <font>
      <b/>
      <sz val="11"/>
      <color indexed="8"/>
      <name val="Calibri"/>
      <family val="2"/>
    </font>
    <font>
      <sz val="10"/>
      <name val="Arial"/>
      <family val="0"/>
    </font>
    <font>
      <sz val="10"/>
      <name val="Calibri"/>
      <family val="2"/>
    </font>
    <font>
      <b/>
      <sz val="12"/>
      <name val="Calibri"/>
      <family val="2"/>
    </font>
    <font>
      <sz val="12"/>
      <name val="Calibri"/>
      <family val="2"/>
    </font>
    <font>
      <b/>
      <sz val="20"/>
      <name val="Calibri"/>
      <family val="2"/>
    </font>
    <font>
      <sz val="10"/>
      <name val="SL Dutch"/>
      <family val="0"/>
    </font>
    <font>
      <sz val="10"/>
      <color indexed="8"/>
      <name val="Arial"/>
      <family val="2"/>
    </font>
    <font>
      <sz val="11"/>
      <name val="Arial"/>
      <family val="2"/>
    </font>
    <font>
      <b/>
      <sz val="15"/>
      <name val="Calibri"/>
      <family val="2"/>
    </font>
    <font>
      <b/>
      <sz val="11"/>
      <name val="Calibri"/>
      <family val="2"/>
    </font>
    <font>
      <b/>
      <sz val="12"/>
      <color indexed="8"/>
      <name val="Calibri"/>
      <family val="2"/>
    </font>
    <font>
      <sz val="12"/>
      <color indexed="8"/>
      <name val="Calibri"/>
      <family val="2"/>
    </font>
    <font>
      <b/>
      <sz val="11"/>
      <name val="Arial"/>
      <family val="2"/>
    </font>
    <font>
      <sz val="9"/>
      <name val="Arial"/>
      <family val="2"/>
    </font>
    <font>
      <b/>
      <sz val="10"/>
      <name val="Arial"/>
      <family val="2"/>
    </font>
    <font>
      <sz val="8"/>
      <name val="Futura Lt BT"/>
      <family val="2"/>
    </font>
    <font>
      <sz val="10"/>
      <name val="Futura Lt BT"/>
      <family val="2"/>
    </font>
    <font>
      <i/>
      <sz val="10"/>
      <name val="Arial"/>
      <family val="2"/>
    </font>
    <font>
      <sz val="12"/>
      <name val="Arial"/>
      <family val="2"/>
    </font>
    <font>
      <b/>
      <sz val="14"/>
      <name val="Arial"/>
      <family val="2"/>
    </font>
    <font>
      <b/>
      <sz val="12"/>
      <name val="Arial"/>
      <family val="2"/>
    </font>
    <font>
      <b/>
      <sz val="10"/>
      <color indexed="8"/>
      <name val="MS Sans Serif"/>
      <family val="2"/>
    </font>
    <font>
      <b/>
      <sz val="10"/>
      <name val="Arial CE"/>
      <family val="2"/>
    </font>
    <font>
      <sz val="10"/>
      <color indexed="8"/>
      <name val="MS Sans Serif"/>
      <family val="2"/>
    </font>
    <font>
      <b/>
      <sz val="10"/>
      <color indexed="8"/>
      <name val="Arial"/>
      <family val="2"/>
    </font>
    <font>
      <sz val="11"/>
      <color indexed="8"/>
      <name val="Arial"/>
      <family val="2"/>
    </font>
    <font>
      <b/>
      <sz val="12"/>
      <color indexed="8"/>
      <name val="Arial"/>
      <family val="2"/>
    </font>
    <font>
      <sz val="14"/>
      <name val="Arial"/>
      <family val="2"/>
    </font>
    <font>
      <sz val="10"/>
      <color indexed="8"/>
      <name val="Tahoma"/>
      <family val="2"/>
    </font>
    <font>
      <b/>
      <sz val="12"/>
      <color indexed="8"/>
      <name val="Times New Roman"/>
      <family val="1"/>
    </font>
    <font>
      <sz val="12"/>
      <color indexed="8"/>
      <name val="Times New Roman"/>
      <family val="1"/>
    </font>
    <font>
      <b/>
      <u val="single"/>
      <sz val="12"/>
      <color indexed="8"/>
      <name val="Times New Roman"/>
      <family val="1"/>
    </font>
    <font>
      <b/>
      <u val="single"/>
      <sz val="12"/>
      <name val="Times New Roman"/>
      <family val="1"/>
    </font>
    <font>
      <sz val="12"/>
      <name val="Times New Roman"/>
      <family val="1"/>
    </font>
    <font>
      <b/>
      <sz val="12"/>
      <name val="Times New Roman"/>
      <family val="1"/>
    </font>
    <font>
      <sz val="8"/>
      <name val="Tahoma"/>
      <family val="2"/>
    </font>
    <font>
      <sz val="12"/>
      <name val="Symbol"/>
      <family val="1"/>
    </font>
    <font>
      <vertAlign val="superscript"/>
      <sz val="12"/>
      <name val="Times New Roman"/>
      <family val="1"/>
    </font>
    <font>
      <i/>
      <sz val="12"/>
      <name val="Times New Roman"/>
      <family val="1"/>
    </font>
    <font>
      <sz val="8"/>
      <color indexed="8"/>
      <name val="Tahoma"/>
      <family val="2"/>
    </font>
    <font>
      <sz val="12"/>
      <color indexed="8"/>
      <name val="Symbol"/>
      <family val="1"/>
    </font>
    <font>
      <vertAlign val="superscript"/>
      <sz val="12"/>
      <color indexed="8"/>
      <name val="Times New Roman"/>
      <family val="1"/>
    </font>
    <font>
      <i/>
      <sz val="12"/>
      <color indexed="8"/>
      <name val="Times New Roman"/>
      <family val="1"/>
    </font>
    <font>
      <b/>
      <u val="single"/>
      <sz val="15"/>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0"/>
      <color rgb="FF000000"/>
      <name val="Arial"/>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2"/>
      <color theme="1"/>
      <name val="Calibri"/>
      <family val="2"/>
    </font>
    <font>
      <sz val="12"/>
      <color theme="1"/>
      <name val="Calibri"/>
      <family val="2"/>
    </font>
    <font>
      <b/>
      <sz val="10"/>
      <color rgb="FF000000"/>
      <name val="MS Sans Serif"/>
      <family val="2"/>
    </font>
    <font>
      <sz val="10"/>
      <color rgb="FF000000"/>
      <name val="MS Sans Serif"/>
      <family val="2"/>
    </font>
    <font>
      <b/>
      <sz val="10"/>
      <color rgb="FF000000"/>
      <name val="Arial"/>
      <family val="2"/>
    </font>
    <font>
      <sz val="11"/>
      <color rgb="FF000000"/>
      <name val="Arial"/>
      <family val="2"/>
    </font>
    <font>
      <b/>
      <sz val="12"/>
      <color theme="1"/>
      <name val="Times New Roman"/>
      <family val="1"/>
    </font>
    <font>
      <sz val="12"/>
      <color theme="1"/>
      <name val="Times New Roman"/>
      <family val="1"/>
    </font>
    <font>
      <b/>
      <u val="single"/>
      <sz val="12"/>
      <color theme="1"/>
      <name val="Times New Roman"/>
      <family val="1"/>
    </font>
    <font>
      <sz val="8"/>
      <color theme="1"/>
      <name val="Tahoma"/>
      <family val="2"/>
    </font>
    <font>
      <i/>
      <sz val="12"/>
      <color theme="1"/>
      <name val="Times New Roman"/>
      <family val="1"/>
    </font>
    <font>
      <b/>
      <u val="single"/>
      <sz val="15"/>
      <color theme="1"/>
      <name val="Times New Roman"/>
      <family val="1"/>
    </font>
    <font>
      <b/>
      <sz val="12"/>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rgb="FFC8C8C8"/>
        <bgColor indexed="64"/>
      </patternFill>
    </fill>
    <fill>
      <patternFill patternType="solid">
        <fgColor rgb="FFE1FF41"/>
        <bgColor indexed="64"/>
      </patternFill>
    </fill>
    <fill>
      <patternFill patternType="solid">
        <fgColor theme="0"/>
        <bgColor indexed="64"/>
      </patternFill>
    </fill>
    <fill>
      <patternFill patternType="solid">
        <fgColor rgb="FFC8C8C8"/>
        <bgColor indexed="64"/>
      </patternFill>
    </fill>
    <fill>
      <patternFill patternType="solid">
        <fgColor rgb="FFE1FF41"/>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medium"/>
      <top style="medium"/>
      <bottom style="medium"/>
    </border>
    <border>
      <left style="medium"/>
      <right style="thin"/>
      <top style="medium"/>
      <bottom style="medium"/>
    </border>
    <border>
      <left/>
      <right/>
      <top/>
      <bottom style="medium"/>
    </border>
    <border>
      <left style="medium"/>
      <right style="thin"/>
      <top/>
      <bottom style="medium"/>
    </border>
    <border>
      <left style="thin"/>
      <right style="medium"/>
      <top style="thin"/>
      <bottom/>
    </border>
    <border>
      <left style="medium"/>
      <right style="thin"/>
      <top/>
      <bottom/>
    </border>
    <border>
      <left/>
      <right style="medium"/>
      <top/>
      <bottom style="medium"/>
    </border>
    <border>
      <left style="medium"/>
      <right style="medium"/>
      <top style="thin"/>
      <bottom style="medium"/>
    </border>
    <border>
      <left style="medium"/>
      <right style="medium"/>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style="thin"/>
      <top style="medium"/>
      <bottom style="thin"/>
    </border>
    <border>
      <left style="thin"/>
      <right style="thin"/>
      <top style="thin"/>
      <bottom/>
    </border>
    <border>
      <left style="medium"/>
      <right style="medium"/>
      <top style="medium"/>
      <bottom style="medium"/>
    </border>
    <border>
      <left/>
      <right/>
      <top style="medium"/>
      <bottom/>
    </border>
    <border>
      <left style="medium"/>
      <right style="thin"/>
      <top style="medium"/>
      <bottom/>
    </border>
    <border>
      <left style="thin"/>
      <right/>
      <top style="thin"/>
      <bottom style="thin"/>
    </border>
    <border>
      <left style="thin"/>
      <right/>
      <top style="thin"/>
      <bottom/>
    </border>
    <border>
      <left style="thin"/>
      <right/>
      <top style="thin"/>
      <bottom style="medium"/>
    </border>
    <border>
      <left style="thin"/>
      <right style="thin"/>
      <top style="thin"/>
      <bottom style="medium"/>
    </border>
    <border>
      <left/>
      <right style="thin"/>
      <top style="thin"/>
      <bottom style="thin"/>
    </border>
    <border>
      <left/>
      <right/>
      <top style="thin"/>
      <bottom style="thin"/>
    </border>
    <border>
      <left/>
      <right style="thin"/>
      <top style="thin"/>
      <bottom style="mediu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3" fillId="0" borderId="0">
      <alignment/>
      <protection/>
    </xf>
    <xf numFmtId="0" fontId="3" fillId="0" borderId="0">
      <alignment/>
      <protection/>
    </xf>
    <xf numFmtId="0" fontId="8" fillId="0" borderId="0">
      <alignment/>
      <protection/>
    </xf>
    <xf numFmtId="0" fontId="69" fillId="0" borderId="0">
      <alignment/>
      <protection/>
    </xf>
    <xf numFmtId="0" fontId="7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73" fillId="0" borderId="6" applyNumberFormat="0" applyFill="0" applyAlignment="0" applyProtection="0"/>
    <xf numFmtId="0" fontId="74" fillId="30" borderId="7" applyNumberFormat="0" applyAlignment="0" applyProtection="0"/>
    <xf numFmtId="0" fontId="75" fillId="21" borderId="8" applyNumberFormat="0" applyAlignment="0" applyProtection="0"/>
    <xf numFmtId="0" fontId="7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2" borderId="8" applyNumberFormat="0" applyAlignment="0" applyProtection="0"/>
    <xf numFmtId="0" fontId="78" fillId="0" borderId="9" applyNumberFormat="0" applyFill="0" applyAlignment="0" applyProtection="0"/>
  </cellStyleXfs>
  <cellXfs count="412">
    <xf numFmtId="0" fontId="0" fillId="0" borderId="0" xfId="0" applyFont="1" applyAlignment="1">
      <alignment/>
    </xf>
    <xf numFmtId="0" fontId="3" fillId="0" borderId="0" xfId="40">
      <alignment/>
      <protection/>
    </xf>
    <xf numFmtId="0" fontId="4" fillId="0" borderId="0" xfId="40" applyFont="1" applyAlignment="1">
      <alignment horizontal="center"/>
      <protection/>
    </xf>
    <xf numFmtId="0" fontId="4" fillId="0" borderId="0" xfId="40" applyFont="1" applyFill="1" applyBorder="1" applyAlignment="1">
      <alignment horizontal="center"/>
      <protection/>
    </xf>
    <xf numFmtId="4" fontId="5" fillId="0" borderId="0" xfId="40" applyNumberFormat="1" applyFont="1" applyFill="1" applyBorder="1" applyAlignment="1">
      <alignment horizontal="center" vertical="center"/>
      <protection/>
    </xf>
    <xf numFmtId="0" fontId="3" fillId="0" borderId="0" xfId="40" applyAlignment="1">
      <alignment horizontal="center"/>
      <protection/>
    </xf>
    <xf numFmtId="2" fontId="5" fillId="0" borderId="0" xfId="40" applyNumberFormat="1" applyFont="1" applyFill="1" applyBorder="1" applyAlignment="1">
      <alignment horizontal="center" vertical="center"/>
      <protection/>
    </xf>
    <xf numFmtId="0" fontId="6" fillId="0" borderId="0" xfId="40" applyFont="1" applyFill="1" applyBorder="1" applyAlignment="1">
      <alignment horizontal="center" vertical="center"/>
      <protection/>
    </xf>
    <xf numFmtId="0" fontId="6" fillId="0" borderId="0" xfId="40" applyFont="1" applyFill="1" applyBorder="1" applyAlignment="1">
      <alignment horizontal="right" vertical="center"/>
      <protection/>
    </xf>
    <xf numFmtId="4" fontId="5" fillId="0" borderId="0" xfId="40" applyNumberFormat="1" applyFont="1" applyFill="1" applyBorder="1" applyAlignment="1">
      <alignment horizontal="left" vertical="center"/>
      <protection/>
    </xf>
    <xf numFmtId="0" fontId="5" fillId="0" borderId="0" xfId="40" applyFont="1" applyFill="1" applyBorder="1" applyAlignment="1">
      <alignment horizontal="right" vertical="center"/>
      <protection/>
    </xf>
    <xf numFmtId="0" fontId="4" fillId="0" borderId="10" xfId="40" applyFont="1" applyBorder="1" applyAlignment="1">
      <alignment horizontal="center"/>
      <protection/>
    </xf>
    <xf numFmtId="0" fontId="3" fillId="0" borderId="10" xfId="40" applyBorder="1">
      <alignment/>
      <protection/>
    </xf>
    <xf numFmtId="0" fontId="4" fillId="0" borderId="0" xfId="40" applyFont="1" applyBorder="1" applyAlignment="1">
      <alignment horizontal="center"/>
      <protection/>
    </xf>
    <xf numFmtId="0" fontId="3" fillId="0" borderId="0" xfId="40" applyBorder="1">
      <alignment/>
      <protection/>
    </xf>
    <xf numFmtId="0" fontId="3" fillId="0" borderId="0" xfId="41">
      <alignment/>
      <protection/>
    </xf>
    <xf numFmtId="0" fontId="10" fillId="0" borderId="0" xfId="41" applyFont="1">
      <alignment/>
      <protection/>
    </xf>
    <xf numFmtId="164" fontId="11" fillId="0" borderId="11" xfId="41" applyNumberFormat="1" applyFont="1" applyFill="1" applyBorder="1">
      <alignment/>
      <protection/>
    </xf>
    <xf numFmtId="0" fontId="6" fillId="0" borderId="11" xfId="41" applyFont="1" applyBorder="1">
      <alignment/>
      <protection/>
    </xf>
    <xf numFmtId="0" fontId="12" fillId="0" borderId="0" xfId="41" applyFont="1" applyBorder="1" applyAlignment="1">
      <alignment horizontal="right"/>
      <protection/>
    </xf>
    <xf numFmtId="164" fontId="6" fillId="0" borderId="11" xfId="41" applyNumberFormat="1" applyFont="1" applyFill="1" applyBorder="1">
      <alignment/>
      <protection/>
    </xf>
    <xf numFmtId="0" fontId="79" fillId="0" borderId="11" xfId="41" applyFont="1" applyBorder="1" applyAlignment="1">
      <alignment horizontal="right"/>
      <protection/>
    </xf>
    <xf numFmtId="0" fontId="12" fillId="0" borderId="11" xfId="41" applyFont="1" applyBorder="1" applyAlignment="1">
      <alignment horizontal="right"/>
      <protection/>
    </xf>
    <xf numFmtId="164" fontId="10" fillId="0" borderId="0" xfId="41" applyNumberFormat="1" applyFont="1">
      <alignment/>
      <protection/>
    </xf>
    <xf numFmtId="164" fontId="79" fillId="0" borderId="11" xfId="41" applyNumberFormat="1" applyFont="1" applyFill="1" applyBorder="1">
      <alignment/>
      <protection/>
    </xf>
    <xf numFmtId="0" fontId="80" fillId="0" borderId="11" xfId="41" applyFont="1" applyBorder="1" applyAlignment="1">
      <alignment horizontal="right"/>
      <protection/>
    </xf>
    <xf numFmtId="0" fontId="78" fillId="0" borderId="11" xfId="41" applyFont="1" applyBorder="1" applyAlignment="1">
      <alignment horizontal="right"/>
      <protection/>
    </xf>
    <xf numFmtId="0" fontId="10" fillId="0" borderId="0" xfId="41" applyFont="1" applyFill="1">
      <alignment/>
      <protection/>
    </xf>
    <xf numFmtId="164" fontId="15" fillId="0" borderId="12" xfId="41" applyNumberFormat="1" applyFont="1" applyFill="1" applyBorder="1">
      <alignment/>
      <protection/>
    </xf>
    <xf numFmtId="0" fontId="10" fillId="0" borderId="13" xfId="41" applyFont="1" applyBorder="1" applyAlignment="1">
      <alignment horizontal="right"/>
      <protection/>
    </xf>
    <xf numFmtId="0" fontId="10" fillId="0" borderId="14" xfId="41" applyFont="1" applyBorder="1">
      <alignment/>
      <protection/>
    </xf>
    <xf numFmtId="0" fontId="10" fillId="0" borderId="15" xfId="41" applyFont="1" applyBorder="1" applyAlignment="1">
      <alignment horizontal="right"/>
      <protection/>
    </xf>
    <xf numFmtId="164" fontId="10" fillId="0" borderId="16" xfId="41" applyNumberFormat="1" applyFont="1" applyFill="1" applyBorder="1">
      <alignment/>
      <protection/>
    </xf>
    <xf numFmtId="0" fontId="16" fillId="0" borderId="14" xfId="41" applyFont="1" applyBorder="1">
      <alignment/>
      <protection/>
    </xf>
    <xf numFmtId="0" fontId="10" fillId="0" borderId="17" xfId="41" applyFont="1" applyBorder="1" applyAlignment="1">
      <alignment horizontal="right"/>
      <protection/>
    </xf>
    <xf numFmtId="164" fontId="17" fillId="0" borderId="18" xfId="41" applyNumberFormat="1" applyFont="1" applyFill="1" applyBorder="1">
      <alignment/>
      <protection/>
    </xf>
    <xf numFmtId="0" fontId="3" fillId="0" borderId="19" xfId="41" applyFont="1" applyBorder="1" applyAlignment="1">
      <alignment horizontal="right"/>
      <protection/>
    </xf>
    <xf numFmtId="0" fontId="10" fillId="0" borderId="0" xfId="41" applyFont="1" applyBorder="1">
      <alignment/>
      <protection/>
    </xf>
    <xf numFmtId="0" fontId="3" fillId="0" borderId="20" xfId="41" applyFont="1" applyBorder="1" applyAlignment="1">
      <alignment horizontal="right"/>
      <protection/>
    </xf>
    <xf numFmtId="164" fontId="10" fillId="0" borderId="21" xfId="41" applyNumberFormat="1" applyFont="1" applyFill="1" applyBorder="1">
      <alignment/>
      <protection/>
    </xf>
    <xf numFmtId="0" fontId="10" fillId="0" borderId="22" xfId="41" applyFont="1" applyBorder="1" applyAlignment="1">
      <alignment horizontal="right"/>
      <protection/>
    </xf>
    <xf numFmtId="0" fontId="10" fillId="0" borderId="23" xfId="41" applyFont="1" applyBorder="1">
      <alignment/>
      <protection/>
    </xf>
    <xf numFmtId="0" fontId="10" fillId="0" borderId="24" xfId="41" applyFont="1" applyBorder="1" applyAlignment="1">
      <alignment horizontal="right"/>
      <protection/>
    </xf>
    <xf numFmtId="0" fontId="10" fillId="0" borderId="25" xfId="41" applyFont="1" applyBorder="1" applyAlignment="1">
      <alignment horizontal="right"/>
      <protection/>
    </xf>
    <xf numFmtId="4" fontId="18" fillId="0" borderId="0" xfId="40" applyNumberFormat="1" applyFont="1" applyBorder="1" applyAlignment="1">
      <alignment horizontal="right"/>
      <protection/>
    </xf>
    <xf numFmtId="0" fontId="19" fillId="0" borderId="0" xfId="40" applyFont="1" applyBorder="1">
      <alignment/>
      <protection/>
    </xf>
    <xf numFmtId="0" fontId="10" fillId="0" borderId="18" xfId="41" applyFont="1" applyFill="1" applyBorder="1">
      <alignment/>
      <protection/>
    </xf>
    <xf numFmtId="0" fontId="10" fillId="0" borderId="15" xfId="41" applyFont="1" applyBorder="1">
      <alignment/>
      <protection/>
    </xf>
    <xf numFmtId="0" fontId="0" fillId="0" borderId="0" xfId="41" applyFont="1">
      <alignment/>
      <protection/>
    </xf>
    <xf numFmtId="164" fontId="15" fillId="0" borderId="26" xfId="41" applyNumberFormat="1" applyFont="1" applyFill="1" applyBorder="1">
      <alignment/>
      <protection/>
    </xf>
    <xf numFmtId="0" fontId="10" fillId="0" borderId="27" xfId="41" applyFont="1" applyBorder="1">
      <alignment/>
      <protection/>
    </xf>
    <xf numFmtId="0" fontId="10" fillId="0" borderId="28" xfId="41" applyFont="1" applyBorder="1" applyAlignment="1">
      <alignment horizontal="right"/>
      <protection/>
    </xf>
    <xf numFmtId="0" fontId="10" fillId="0" borderId="0" xfId="41" applyFont="1" applyAlignment="1">
      <alignment horizontal="right"/>
      <protection/>
    </xf>
    <xf numFmtId="164" fontId="10" fillId="0" borderId="18" xfId="41" applyNumberFormat="1" applyFont="1" applyFill="1" applyBorder="1">
      <alignment/>
      <protection/>
    </xf>
    <xf numFmtId="164" fontId="10" fillId="0" borderId="0" xfId="41" applyNumberFormat="1" applyFont="1" applyFill="1">
      <alignment/>
      <protection/>
    </xf>
    <xf numFmtId="0" fontId="3" fillId="0" borderId="0" xfId="41" applyFill="1">
      <alignment/>
      <protection/>
    </xf>
    <xf numFmtId="2" fontId="7" fillId="0" borderId="0" xfId="40" applyNumberFormat="1" applyFont="1" applyFill="1" applyBorder="1" applyAlignment="1">
      <alignment horizontal="center" vertical="center"/>
      <protection/>
    </xf>
    <xf numFmtId="2" fontId="7" fillId="0" borderId="0" xfId="40" applyNumberFormat="1" applyFont="1" applyFill="1" applyBorder="1" applyAlignment="1">
      <alignment horizontal="center" vertical="center" wrapText="1"/>
      <protection/>
    </xf>
    <xf numFmtId="0" fontId="3" fillId="0" borderId="0" xfId="40" applyAlignment="1">
      <alignment horizontal="center" vertical="top"/>
      <protection/>
    </xf>
    <xf numFmtId="165" fontId="3" fillId="0" borderId="0" xfId="40" applyNumberFormat="1" applyAlignment="1">
      <alignment horizontal="right" vertical="top" wrapText="1" indent="1"/>
      <protection/>
    </xf>
    <xf numFmtId="165" fontId="3" fillId="0" borderId="0" xfId="40" applyNumberFormat="1" applyAlignment="1">
      <alignment horizontal="right" vertical="top"/>
      <protection/>
    </xf>
    <xf numFmtId="4" fontId="3" fillId="0" borderId="0" xfId="40" applyNumberFormat="1" applyAlignment="1">
      <alignment horizontal="right" vertical="top" wrapText="1" indent="1"/>
      <protection/>
    </xf>
    <xf numFmtId="49" fontId="3" fillId="0" borderId="0" xfId="40" applyNumberFormat="1" applyAlignment="1">
      <alignment horizontal="center" vertical="top"/>
      <protection/>
    </xf>
    <xf numFmtId="0" fontId="3" fillId="0" borderId="0" xfId="40" applyAlignment="1">
      <alignment horizontal="left" vertical="top" wrapText="1"/>
      <protection/>
    </xf>
    <xf numFmtId="165" fontId="17" fillId="0" borderId="0" xfId="40" applyNumberFormat="1" applyFont="1" applyAlignment="1">
      <alignment horizontal="right" vertical="top"/>
      <protection/>
    </xf>
    <xf numFmtId="166" fontId="17" fillId="0" borderId="0" xfId="40" applyNumberFormat="1" applyFont="1" applyAlignment="1">
      <alignment horizontal="right" vertical="center"/>
      <protection/>
    </xf>
    <xf numFmtId="0" fontId="17" fillId="0" borderId="0" xfId="40" applyFont="1" applyAlignment="1">
      <alignment horizontal="left" vertical="center"/>
      <protection/>
    </xf>
    <xf numFmtId="166" fontId="17" fillId="0" borderId="11" xfId="40" applyNumberFormat="1" applyFont="1" applyBorder="1" applyAlignment="1">
      <alignment horizontal="right" vertical="center"/>
      <protection/>
    </xf>
    <xf numFmtId="0" fontId="17" fillId="0" borderId="29" xfId="40" applyFont="1" applyBorder="1" applyAlignment="1">
      <alignment horizontal="left" vertical="center"/>
      <protection/>
    </xf>
    <xf numFmtId="166" fontId="17" fillId="0" borderId="25" xfId="40" applyNumberFormat="1" applyFont="1" applyBorder="1" applyAlignment="1">
      <alignment horizontal="right" vertical="center"/>
      <protection/>
    </xf>
    <xf numFmtId="0" fontId="17" fillId="0" borderId="30" xfId="40" applyFont="1" applyBorder="1" applyAlignment="1">
      <alignment horizontal="left" vertical="center" wrapText="1"/>
      <protection/>
    </xf>
    <xf numFmtId="0" fontId="20" fillId="0" borderId="0" xfId="40" applyFont="1" applyAlignment="1">
      <alignment horizontal="left" vertical="top" wrapText="1"/>
      <protection/>
    </xf>
    <xf numFmtId="0" fontId="17" fillId="0" borderId="0" xfId="40" applyFont="1" applyAlignment="1">
      <alignment horizontal="left" vertical="top" wrapText="1"/>
      <protection/>
    </xf>
    <xf numFmtId="0" fontId="3" fillId="0" borderId="0" xfId="40" applyFill="1" applyAlignment="1">
      <alignment horizontal="center" vertical="top"/>
      <protection/>
    </xf>
    <xf numFmtId="165" fontId="3" fillId="0" borderId="0" xfId="40" applyNumberFormat="1" applyFill="1" applyAlignment="1">
      <alignment horizontal="right" vertical="top" wrapText="1" indent="1"/>
      <protection/>
    </xf>
    <xf numFmtId="165" fontId="3" fillId="0" borderId="0" xfId="40" applyNumberFormat="1" applyFill="1" applyAlignment="1">
      <alignment horizontal="right" vertical="top"/>
      <protection/>
    </xf>
    <xf numFmtId="4" fontId="3" fillId="0" borderId="0" xfId="40" applyNumberFormat="1" applyFill="1" applyAlignment="1">
      <alignment horizontal="right" vertical="top" wrapText="1" indent="1"/>
      <protection/>
    </xf>
    <xf numFmtId="49" fontId="3" fillId="0" borderId="0" xfId="40" applyNumberFormat="1" applyFill="1" applyAlignment="1">
      <alignment horizontal="center" vertical="top"/>
      <protection/>
    </xf>
    <xf numFmtId="0" fontId="3" fillId="0" borderId="0" xfId="40" applyFill="1" applyAlignment="1">
      <alignment horizontal="left" vertical="top" wrapText="1"/>
      <protection/>
    </xf>
    <xf numFmtId="165" fontId="17" fillId="0" borderId="0" xfId="40" applyNumberFormat="1" applyFont="1" applyFill="1" applyAlignment="1">
      <alignment horizontal="right" vertical="top" wrapText="1" indent="1"/>
      <protection/>
    </xf>
    <xf numFmtId="165" fontId="17" fillId="0" borderId="0" xfId="40" applyNumberFormat="1" applyFont="1" applyFill="1" applyAlignment="1">
      <alignment horizontal="right" vertical="top"/>
      <protection/>
    </xf>
    <xf numFmtId="0" fontId="17" fillId="0" borderId="0" xfId="40" applyFont="1" applyFill="1" applyAlignment="1">
      <alignment horizontal="left" vertical="top" wrapText="1"/>
      <protection/>
    </xf>
    <xf numFmtId="165" fontId="17" fillId="0" borderId="0" xfId="40" applyNumberFormat="1" applyFont="1" applyAlignment="1">
      <alignment horizontal="right" vertical="top" wrapText="1" indent="1"/>
      <protection/>
    </xf>
    <xf numFmtId="165" fontId="17" fillId="0" borderId="0" xfId="40" applyNumberFormat="1" applyFont="1" applyFill="1" applyAlignment="1" applyProtection="1">
      <alignment horizontal="right" vertical="top" wrapText="1" indent="1"/>
      <protection locked="0"/>
    </xf>
    <xf numFmtId="165" fontId="17" fillId="0" borderId="0" xfId="40" applyNumberFormat="1" applyFont="1" applyFill="1" applyAlignment="1" applyProtection="1">
      <alignment horizontal="right" vertical="top"/>
      <protection locked="0"/>
    </xf>
    <xf numFmtId="4" fontId="3" fillId="0" borderId="0" xfId="40" applyNumberFormat="1" applyFill="1" applyAlignment="1" applyProtection="1">
      <alignment horizontal="right" vertical="top" wrapText="1" indent="1"/>
      <protection/>
    </xf>
    <xf numFmtId="49" fontId="3" fillId="0" borderId="0" xfId="40" applyNumberFormat="1" applyFill="1" applyAlignment="1" applyProtection="1">
      <alignment horizontal="center" vertical="top"/>
      <protection/>
    </xf>
    <xf numFmtId="0" fontId="17" fillId="0" borderId="0" xfId="40" applyFont="1" applyFill="1" applyAlignment="1" applyProtection="1">
      <alignment horizontal="left" vertical="top" wrapText="1"/>
      <protection/>
    </xf>
    <xf numFmtId="0" fontId="3" fillId="0" borderId="0" xfId="40" applyFill="1" applyAlignment="1" applyProtection="1">
      <alignment horizontal="center" vertical="top"/>
      <protection/>
    </xf>
    <xf numFmtId="165" fontId="17" fillId="0" borderId="0" xfId="40" applyNumberFormat="1" applyFont="1" applyAlignment="1" applyProtection="1">
      <alignment horizontal="right" vertical="top" wrapText="1" indent="1"/>
      <protection locked="0"/>
    </xf>
    <xf numFmtId="165" fontId="17" fillId="0" borderId="0" xfId="40" applyNumberFormat="1" applyFont="1" applyAlignment="1" applyProtection="1">
      <alignment horizontal="right" vertical="top"/>
      <protection locked="0"/>
    </xf>
    <xf numFmtId="4" fontId="3" fillId="0" borderId="0" xfId="40" applyNumberFormat="1" applyAlignment="1" applyProtection="1">
      <alignment horizontal="right" vertical="top" wrapText="1" indent="1"/>
      <protection/>
    </xf>
    <xf numFmtId="49" fontId="3" fillId="0" borderId="0" xfId="40" applyNumberFormat="1" applyAlignment="1" applyProtection="1">
      <alignment horizontal="center" vertical="top"/>
      <protection/>
    </xf>
    <xf numFmtId="0" fontId="17" fillId="0" borderId="0" xfId="40" applyFont="1" applyAlignment="1" applyProtection="1">
      <alignment horizontal="left" vertical="top" wrapText="1"/>
      <protection/>
    </xf>
    <xf numFmtId="0" fontId="3" fillId="0" borderId="0" xfId="40" applyAlignment="1" applyProtection="1">
      <alignment horizontal="center" vertical="top"/>
      <protection/>
    </xf>
    <xf numFmtId="165" fontId="3" fillId="0" borderId="0" xfId="40" applyNumberFormat="1" applyFill="1" applyAlignment="1" applyProtection="1">
      <alignment horizontal="right" vertical="top" wrapText="1" indent="1"/>
      <protection locked="0"/>
    </xf>
    <xf numFmtId="165" fontId="3" fillId="0" borderId="0" xfId="40" applyNumberFormat="1" applyFill="1" applyAlignment="1" applyProtection="1">
      <alignment horizontal="right" vertical="top"/>
      <protection locked="0"/>
    </xf>
    <xf numFmtId="0" fontId="3" fillId="0" borderId="0" xfId="40" applyFill="1" applyAlignment="1" applyProtection="1">
      <alignment horizontal="left" vertical="top" wrapText="1"/>
      <protection/>
    </xf>
    <xf numFmtId="165" fontId="3" fillId="0" borderId="0" xfId="40" applyNumberFormat="1" applyAlignment="1" applyProtection="1">
      <alignment horizontal="right" vertical="top" wrapText="1" indent="1"/>
      <protection locked="0"/>
    </xf>
    <xf numFmtId="165" fontId="3" fillId="0" borderId="0" xfId="40" applyNumberFormat="1" applyAlignment="1" applyProtection="1">
      <alignment horizontal="right" vertical="top"/>
      <protection locked="0"/>
    </xf>
    <xf numFmtId="0" fontId="3" fillId="0" borderId="0" xfId="40" applyAlignment="1" applyProtection="1">
      <alignment horizontal="left" vertical="top" wrapText="1"/>
      <protection/>
    </xf>
    <xf numFmtId="0" fontId="20" fillId="0" borderId="0" xfId="40" applyFont="1" applyAlignment="1" applyProtection="1">
      <alignment horizontal="left" vertical="top" wrapText="1"/>
      <protection/>
    </xf>
    <xf numFmtId="0" fontId="21" fillId="0" borderId="0" xfId="40" applyFont="1" applyFill="1" applyAlignment="1">
      <alignment horizontal="center" vertical="top"/>
      <protection/>
    </xf>
    <xf numFmtId="165" fontId="21" fillId="0" borderId="0" xfId="40" applyNumberFormat="1" applyFont="1" applyFill="1" applyBorder="1" applyAlignment="1">
      <alignment horizontal="right" vertical="top"/>
      <protection/>
    </xf>
    <xf numFmtId="49" fontId="21" fillId="0" borderId="0" xfId="40" applyNumberFormat="1" applyFont="1" applyFill="1" applyBorder="1" applyAlignment="1">
      <alignment horizontal="center" vertical="top"/>
      <protection/>
    </xf>
    <xf numFmtId="0" fontId="21" fillId="0" borderId="0" xfId="40" applyFont="1" applyFill="1" applyBorder="1" applyAlignment="1">
      <alignment horizontal="left" vertical="top" wrapText="1"/>
      <protection/>
    </xf>
    <xf numFmtId="0" fontId="21" fillId="0" borderId="0" xfId="40" applyFont="1" applyAlignment="1">
      <alignment horizontal="center" vertical="center" wrapText="1"/>
      <protection/>
    </xf>
    <xf numFmtId="165" fontId="21" fillId="33" borderId="31" xfId="40" applyNumberFormat="1" applyFont="1" applyFill="1" applyBorder="1" applyAlignment="1">
      <alignment horizontal="center" vertical="center" wrapText="1"/>
      <protection/>
    </xf>
    <xf numFmtId="4" fontId="21" fillId="33" borderId="32" xfId="40" applyNumberFormat="1" applyFont="1" applyFill="1" applyBorder="1" applyAlignment="1">
      <alignment horizontal="center" vertical="center" wrapText="1"/>
      <protection/>
    </xf>
    <xf numFmtId="49" fontId="21" fillId="33" borderId="32" xfId="40" applyNumberFormat="1" applyFont="1" applyFill="1" applyBorder="1" applyAlignment="1">
      <alignment horizontal="center" vertical="center" wrapText="1"/>
      <protection/>
    </xf>
    <xf numFmtId="0" fontId="21" fillId="33" borderId="32" xfId="40" applyFont="1" applyFill="1" applyBorder="1" applyAlignment="1">
      <alignment horizontal="center" vertical="center" wrapText="1"/>
      <protection/>
    </xf>
    <xf numFmtId="0" fontId="22" fillId="0" borderId="0" xfId="40" applyFont="1" applyAlignment="1">
      <alignment horizontal="center" vertical="top"/>
      <protection/>
    </xf>
    <xf numFmtId="165" fontId="22" fillId="0" borderId="0" xfId="40" applyNumberFormat="1" applyFont="1" applyAlignment="1">
      <alignment horizontal="right" vertical="top" wrapText="1" indent="1"/>
      <protection/>
    </xf>
    <xf numFmtId="165" fontId="22" fillId="0" borderId="0" xfId="40" applyNumberFormat="1" applyFont="1" applyAlignment="1">
      <alignment horizontal="right" vertical="top"/>
      <protection/>
    </xf>
    <xf numFmtId="4" fontId="22" fillId="0" borderId="0" xfId="40" applyNumberFormat="1" applyFont="1" applyAlignment="1">
      <alignment horizontal="right" vertical="top" wrapText="1" indent="1"/>
      <protection/>
    </xf>
    <xf numFmtId="49" fontId="22" fillId="0" borderId="0" xfId="40" applyNumberFormat="1" applyFont="1" applyAlignment="1">
      <alignment horizontal="center" vertical="top"/>
      <protection/>
    </xf>
    <xf numFmtId="0" fontId="22" fillId="0" borderId="0" xfId="40" applyFont="1" applyAlignment="1">
      <alignment horizontal="left" vertical="top" wrapText="1"/>
      <protection/>
    </xf>
    <xf numFmtId="0" fontId="3" fillId="0" borderId="0" xfId="40" applyAlignment="1">
      <alignment horizontal="left" vertical="top"/>
      <protection/>
    </xf>
    <xf numFmtId="49" fontId="17" fillId="0" borderId="0" xfId="40" applyNumberFormat="1" applyFont="1" applyAlignment="1">
      <alignment horizontal="left" vertical="top"/>
      <protection/>
    </xf>
    <xf numFmtId="49" fontId="3" fillId="0" borderId="0" xfId="40" applyNumberFormat="1" applyFont="1" applyAlignment="1">
      <alignment horizontal="left" vertical="top"/>
      <protection/>
    </xf>
    <xf numFmtId="165" fontId="3" fillId="0" borderId="0" xfId="40" applyNumberFormat="1" applyAlignment="1">
      <alignment horizontal="left" vertical="top"/>
      <protection/>
    </xf>
    <xf numFmtId="49" fontId="3" fillId="0" borderId="0" xfId="40" applyNumberFormat="1" applyAlignment="1">
      <alignment horizontal="left" vertical="top"/>
      <protection/>
    </xf>
    <xf numFmtId="0" fontId="22" fillId="0" borderId="0" xfId="40" applyFont="1" applyAlignment="1">
      <alignment horizontal="left" vertical="center"/>
      <protection/>
    </xf>
    <xf numFmtId="0" fontId="3" fillId="0" borderId="0" xfId="40" applyFont="1" applyAlignment="1">
      <alignment horizontal="center" vertical="top"/>
      <protection/>
    </xf>
    <xf numFmtId="0" fontId="3" fillId="0" borderId="0" xfId="40" applyFont="1" applyAlignment="1">
      <alignment horizontal="left" vertical="top" wrapText="1"/>
      <protection/>
    </xf>
    <xf numFmtId="165" fontId="3" fillId="0" borderId="0" xfId="40" applyNumberFormat="1" applyFont="1" applyAlignment="1">
      <alignment horizontal="right" vertical="top" wrapText="1"/>
      <protection/>
    </xf>
    <xf numFmtId="165" fontId="3" fillId="0" borderId="0" xfId="40" applyNumberFormat="1" applyFont="1" applyAlignment="1">
      <alignment horizontal="right" vertical="top"/>
      <protection/>
    </xf>
    <xf numFmtId="4" fontId="3" fillId="0" borderId="0" xfId="40" applyNumberFormat="1" applyFont="1" applyAlignment="1">
      <alignment horizontal="right" vertical="top" wrapText="1"/>
      <protection/>
    </xf>
    <xf numFmtId="49" fontId="3" fillId="0" borderId="0" xfId="40" applyNumberFormat="1" applyFont="1" applyAlignment="1">
      <alignment horizontal="center" vertical="top"/>
      <protection/>
    </xf>
    <xf numFmtId="49" fontId="3" fillId="0" borderId="0" xfId="40" applyNumberFormat="1" applyFont="1" applyAlignment="1">
      <alignment horizontal="center" vertical="center"/>
      <protection/>
    </xf>
    <xf numFmtId="0" fontId="3" fillId="0" borderId="0" xfId="40" applyFont="1" applyAlignment="1">
      <alignment vertical="center"/>
      <protection/>
    </xf>
    <xf numFmtId="49" fontId="3" fillId="0" borderId="0" xfId="40" applyNumberFormat="1" applyFont="1" applyAlignment="1">
      <alignment horizontal="center"/>
      <protection/>
    </xf>
    <xf numFmtId="164" fontId="17" fillId="0" borderId="0" xfId="40" applyNumberFormat="1" applyFont="1" applyFill="1" applyBorder="1" applyAlignment="1">
      <alignment horizontal="right" vertical="center" wrapText="1"/>
      <protection/>
    </xf>
    <xf numFmtId="0" fontId="17" fillId="0" borderId="0" xfId="40" applyFont="1" applyFill="1" applyBorder="1" applyAlignment="1">
      <alignment horizontal="left" vertical="center" wrapText="1"/>
      <protection/>
    </xf>
    <xf numFmtId="164" fontId="17" fillId="34" borderId="11" xfId="40" applyNumberFormat="1" applyFont="1" applyFill="1" applyBorder="1" applyAlignment="1">
      <alignment horizontal="right" vertical="center" wrapText="1"/>
      <protection/>
    </xf>
    <xf numFmtId="0" fontId="17" fillId="34" borderId="11" xfId="40" applyFont="1" applyFill="1" applyBorder="1" applyAlignment="1">
      <alignment horizontal="left" vertical="center" wrapText="1"/>
      <protection/>
    </xf>
    <xf numFmtId="164" fontId="17" fillId="0" borderId="0" xfId="40" applyNumberFormat="1" applyFont="1" applyAlignment="1">
      <alignment horizontal="right" vertical="center"/>
      <protection/>
    </xf>
    <xf numFmtId="0" fontId="17" fillId="0" borderId="0" xfId="40" applyFont="1" applyAlignment="1">
      <alignment horizontal="left" vertical="center" wrapText="1"/>
      <protection/>
    </xf>
    <xf numFmtId="164" fontId="17" fillId="0" borderId="11" xfId="40" applyNumberFormat="1" applyFont="1" applyBorder="1" applyAlignment="1">
      <alignment horizontal="right" vertical="center"/>
      <protection/>
    </xf>
    <xf numFmtId="0" fontId="17" fillId="0" borderId="11" xfId="40" applyFont="1" applyBorder="1" applyAlignment="1">
      <alignment horizontal="left" vertical="center" wrapText="1"/>
      <protection/>
    </xf>
    <xf numFmtId="164" fontId="17" fillId="35" borderId="11" xfId="40" applyNumberFormat="1" applyFont="1" applyFill="1" applyBorder="1" applyAlignment="1">
      <alignment horizontal="right" vertical="center" wrapText="1"/>
      <protection/>
    </xf>
    <xf numFmtId="0" fontId="17" fillId="35" borderId="11" xfId="40" applyFont="1" applyFill="1" applyBorder="1" applyAlignment="1">
      <alignment horizontal="left" vertical="center" wrapText="1"/>
      <protection/>
    </xf>
    <xf numFmtId="166" fontId="17" fillId="0" borderId="0" xfId="40" applyNumberFormat="1" applyFont="1" applyBorder="1" applyAlignment="1">
      <alignment horizontal="right" vertical="center"/>
      <protection/>
    </xf>
    <xf numFmtId="0" fontId="17" fillId="0" borderId="0" xfId="40" applyFont="1" applyBorder="1" applyAlignment="1">
      <alignment horizontal="left" vertical="center" wrapText="1"/>
      <protection/>
    </xf>
    <xf numFmtId="0" fontId="17" fillId="0" borderId="29" xfId="40" applyFont="1" applyBorder="1" applyAlignment="1">
      <alignment horizontal="left" vertical="center" wrapText="1"/>
      <protection/>
    </xf>
    <xf numFmtId="164" fontId="17" fillId="0" borderId="29" xfId="40" applyNumberFormat="1" applyFont="1" applyBorder="1" applyAlignment="1">
      <alignment horizontal="left" vertical="center" wrapText="1"/>
      <protection/>
    </xf>
    <xf numFmtId="0" fontId="3" fillId="0" borderId="0" xfId="40" applyFont="1" applyFill="1" applyAlignment="1">
      <alignment horizontal="left" vertical="top" wrapText="1"/>
      <protection/>
    </xf>
    <xf numFmtId="165" fontId="3" fillId="0" borderId="0" xfId="40" applyNumberFormat="1" applyFont="1" applyFill="1" applyAlignment="1">
      <alignment horizontal="right" vertical="top" wrapText="1"/>
      <protection/>
    </xf>
    <xf numFmtId="49" fontId="3" fillId="0" borderId="0" xfId="40" applyNumberFormat="1" applyFont="1" applyBorder="1" applyAlignment="1">
      <alignment horizontal="left" vertical="top"/>
      <protection/>
    </xf>
    <xf numFmtId="0" fontId="3" fillId="0" borderId="0" xfId="40" applyFont="1" applyBorder="1" applyAlignment="1">
      <alignment horizontal="center" vertical="top" wrapText="1"/>
      <protection/>
    </xf>
    <xf numFmtId="0" fontId="3" fillId="0" borderId="0" xfId="40" applyFont="1" applyFill="1" applyBorder="1" applyAlignment="1">
      <alignment horizontal="left" vertical="top" wrapText="1"/>
      <protection/>
    </xf>
    <xf numFmtId="49" fontId="3" fillId="0" borderId="0" xfId="40" applyNumberFormat="1" applyFont="1" applyBorder="1" applyAlignment="1">
      <alignment horizontal="center" vertical="top"/>
      <protection/>
    </xf>
    <xf numFmtId="164" fontId="17" fillId="35" borderId="33" xfId="40" applyNumberFormat="1" applyFont="1" applyFill="1" applyBorder="1" applyAlignment="1">
      <alignment horizontal="left" vertical="top"/>
      <protection/>
    </xf>
    <xf numFmtId="164" fontId="17" fillId="35" borderId="34" xfId="40" applyNumberFormat="1" applyFont="1" applyFill="1" applyBorder="1" applyAlignment="1">
      <alignment horizontal="right" vertical="top"/>
      <protection/>
    </xf>
    <xf numFmtId="164" fontId="17" fillId="35" borderId="34" xfId="40" applyNumberFormat="1" applyFont="1" applyFill="1" applyBorder="1" applyAlignment="1">
      <alignment horizontal="left" vertical="top"/>
      <protection/>
    </xf>
    <xf numFmtId="164" fontId="17" fillId="35" borderId="29" xfId="40" applyNumberFormat="1" applyFont="1" applyFill="1" applyBorder="1" applyAlignment="1">
      <alignment horizontal="left" vertical="top"/>
      <protection/>
    </xf>
    <xf numFmtId="49" fontId="3" fillId="0" borderId="0" xfId="40" applyNumberFormat="1" applyFont="1" applyFill="1" applyAlignment="1">
      <alignment horizontal="left" vertical="top"/>
      <protection/>
    </xf>
    <xf numFmtId="49" fontId="3" fillId="0" borderId="0" xfId="40" applyNumberFormat="1" applyFont="1" applyFill="1" applyBorder="1" applyAlignment="1">
      <alignment horizontal="left" vertical="top"/>
      <protection/>
    </xf>
    <xf numFmtId="165" fontId="3" fillId="0" borderId="0" xfId="40" applyNumberFormat="1" applyFont="1" applyFill="1" applyAlignment="1">
      <alignment horizontal="right" vertical="top"/>
      <protection/>
    </xf>
    <xf numFmtId="4" fontId="3" fillId="0" borderId="0" xfId="40" applyNumberFormat="1" applyFont="1" applyFill="1" applyAlignment="1">
      <alignment horizontal="right" vertical="top" wrapText="1"/>
      <protection/>
    </xf>
    <xf numFmtId="0" fontId="3" fillId="0" borderId="0" xfId="40" applyFont="1" applyFill="1" applyBorder="1" applyAlignment="1">
      <alignment horizontal="center" vertical="top" wrapText="1"/>
      <protection/>
    </xf>
    <xf numFmtId="49" fontId="3" fillId="0" borderId="0" xfId="40" applyNumberFormat="1" applyFont="1" applyFill="1" applyBorder="1" applyAlignment="1">
      <alignment horizontal="center" vertical="top"/>
      <protection/>
    </xf>
    <xf numFmtId="49" fontId="3" fillId="0" borderId="0" xfId="40" applyNumberFormat="1" applyFont="1" applyFill="1" applyAlignment="1">
      <alignment horizontal="center" vertical="top"/>
      <protection/>
    </xf>
    <xf numFmtId="0" fontId="3" fillId="0" borderId="0" xfId="41" applyFont="1" applyFill="1" applyBorder="1" applyAlignment="1">
      <alignment horizontal="center" vertical="top"/>
      <protection/>
    </xf>
    <xf numFmtId="0" fontId="3" fillId="0" borderId="0" xfId="40" applyFont="1" applyFill="1" applyAlignment="1">
      <alignment vertical="top" wrapText="1"/>
      <protection/>
    </xf>
    <xf numFmtId="0" fontId="3" fillId="0" borderId="0" xfId="40" applyFont="1" applyFill="1" applyBorder="1" applyAlignment="1">
      <alignment vertical="top" wrapText="1"/>
      <protection/>
    </xf>
    <xf numFmtId="165" fontId="17" fillId="0" borderId="0" xfId="40" applyNumberFormat="1" applyFont="1" applyFill="1" applyAlignment="1">
      <alignment horizontal="right" vertical="top" wrapText="1"/>
      <protection/>
    </xf>
    <xf numFmtId="0" fontId="3" fillId="0" borderId="0" xfId="40" applyFont="1" applyFill="1" applyAlignment="1">
      <alignment horizontal="center" vertical="top"/>
      <protection/>
    </xf>
    <xf numFmtId="164" fontId="17" fillId="0" borderId="0" xfId="40" applyNumberFormat="1" applyFont="1" applyFill="1" applyBorder="1" applyAlignment="1">
      <alignment horizontal="left" vertical="top"/>
      <protection/>
    </xf>
    <xf numFmtId="0" fontId="3" fillId="36" borderId="0" xfId="40" applyFont="1" applyFill="1" applyAlignment="1">
      <alignment horizontal="center" vertical="center" wrapText="1"/>
      <protection/>
    </xf>
    <xf numFmtId="165" fontId="3" fillId="36" borderId="0" xfId="40" applyNumberFormat="1" applyFill="1" applyAlignment="1">
      <alignment horizontal="right" vertical="top" wrapText="1"/>
      <protection/>
    </xf>
    <xf numFmtId="165" fontId="3" fillId="36" borderId="0" xfId="40" applyNumberFormat="1" applyFill="1" applyAlignment="1">
      <alignment horizontal="right" vertical="top"/>
      <protection/>
    </xf>
    <xf numFmtId="4" fontId="3" fillId="36" borderId="0" xfId="40" applyNumberFormat="1" applyFill="1" applyBorder="1" applyAlignment="1">
      <alignment horizontal="right" vertical="top" wrapText="1"/>
      <protection/>
    </xf>
    <xf numFmtId="49" fontId="3" fillId="36" borderId="0" xfId="40" applyNumberFormat="1" applyFont="1" applyFill="1" applyBorder="1" applyAlignment="1">
      <alignment horizontal="center" vertical="top"/>
      <protection/>
    </xf>
    <xf numFmtId="0" fontId="3" fillId="36" borderId="0" xfId="40" applyFont="1" applyFill="1" applyBorder="1" applyAlignment="1">
      <alignment vertical="top" wrapText="1"/>
      <protection/>
    </xf>
    <xf numFmtId="165" fontId="3" fillId="0" borderId="0" xfId="40" applyNumberFormat="1" applyFill="1" applyAlignment="1" applyProtection="1">
      <alignment horizontal="right" vertical="top" wrapText="1"/>
      <protection locked="0"/>
    </xf>
    <xf numFmtId="4" fontId="3" fillId="0" borderId="0" xfId="40" applyNumberFormat="1" applyFill="1" applyAlignment="1" applyProtection="1">
      <alignment horizontal="right" vertical="top" wrapText="1"/>
      <protection/>
    </xf>
    <xf numFmtId="0" fontId="3" fillId="0" borderId="0" xfId="40" applyFont="1" applyFill="1" applyAlignment="1" applyProtection="1">
      <alignment horizontal="left" vertical="top" wrapText="1"/>
      <protection/>
    </xf>
    <xf numFmtId="0" fontId="3" fillId="0" borderId="0" xfId="40" applyFont="1" applyFill="1" applyAlignment="1">
      <alignment horizontal="center" vertical="center" wrapText="1"/>
      <protection/>
    </xf>
    <xf numFmtId="165" fontId="3" fillId="0" borderId="0" xfId="40" applyNumberFormat="1" applyFont="1" applyFill="1" applyAlignment="1" applyProtection="1">
      <alignment horizontal="right" vertical="top" wrapText="1"/>
      <protection locked="0"/>
    </xf>
    <xf numFmtId="165" fontId="3" fillId="0" borderId="0" xfId="40" applyNumberFormat="1" applyFont="1" applyFill="1" applyAlignment="1" applyProtection="1">
      <alignment horizontal="right" vertical="top"/>
      <protection locked="0"/>
    </xf>
    <xf numFmtId="4" fontId="3" fillId="0" borderId="0" xfId="40" applyNumberFormat="1" applyFont="1" applyFill="1" applyAlignment="1" applyProtection="1">
      <alignment horizontal="right" vertical="top" wrapText="1"/>
      <protection/>
    </xf>
    <xf numFmtId="49" fontId="3" fillId="0" borderId="0" xfId="40" applyNumberFormat="1" applyFont="1" applyFill="1" applyAlignment="1" applyProtection="1">
      <alignment horizontal="center" vertical="top"/>
      <protection/>
    </xf>
    <xf numFmtId="0" fontId="3" fillId="0" borderId="0" xfId="40" applyFont="1" applyFill="1" applyAlignment="1" applyProtection="1">
      <alignment horizontal="center" vertical="top"/>
      <protection/>
    </xf>
    <xf numFmtId="4" fontId="3" fillId="0" borderId="0" xfId="40" applyNumberFormat="1" applyFont="1" applyBorder="1" applyAlignment="1">
      <alignment horizontal="right" vertical="top" wrapText="1"/>
      <protection/>
    </xf>
    <xf numFmtId="0" fontId="3" fillId="0" borderId="0" xfId="40" applyFont="1" applyBorder="1" applyAlignment="1">
      <alignment vertical="top" wrapText="1"/>
      <protection/>
    </xf>
    <xf numFmtId="49" fontId="3" fillId="0" borderId="0" xfId="42" applyNumberFormat="1" applyFont="1" applyBorder="1" applyAlignment="1">
      <alignment horizontal="justify" vertical="top"/>
      <protection/>
    </xf>
    <xf numFmtId="165" fontId="3" fillId="0" borderId="0" xfId="40" applyNumberFormat="1" applyFill="1" applyAlignment="1">
      <alignment horizontal="right" vertical="top" wrapText="1"/>
      <protection/>
    </xf>
    <xf numFmtId="4" fontId="3" fillId="0" borderId="0" xfId="40" applyNumberFormat="1" applyBorder="1" applyAlignment="1">
      <alignment horizontal="right" vertical="top" wrapText="1"/>
      <protection/>
    </xf>
    <xf numFmtId="0" fontId="69" fillId="0" borderId="0" xfId="40" applyFont="1" applyAlignment="1">
      <alignment vertical="center" wrapText="1"/>
      <protection/>
    </xf>
    <xf numFmtId="4" fontId="3" fillId="0" borderId="0" xfId="40" applyNumberFormat="1" applyFill="1" applyAlignment="1">
      <alignment horizontal="right" vertical="top" wrapText="1"/>
      <protection/>
    </xf>
    <xf numFmtId="0" fontId="9" fillId="0" borderId="0" xfId="40" applyFont="1" applyFill="1" applyBorder="1" applyAlignment="1">
      <alignment horizontal="left" vertical="top" wrapText="1"/>
      <protection/>
    </xf>
    <xf numFmtId="49" fontId="3" fillId="0" borderId="0" xfId="40" applyNumberFormat="1" applyFont="1" applyAlignment="1">
      <alignment horizontal="center" vertical="center" wrapText="1"/>
      <protection/>
    </xf>
    <xf numFmtId="0" fontId="3" fillId="0" borderId="0" xfId="40" applyFont="1" applyFill="1" applyBorder="1" applyAlignment="1">
      <alignment horizontal="left" wrapText="1"/>
      <protection/>
    </xf>
    <xf numFmtId="49" fontId="3" fillId="36" borderId="0" xfId="40" applyNumberFormat="1" applyFont="1" applyFill="1" applyAlignment="1">
      <alignment horizontal="left" vertical="top"/>
      <protection/>
    </xf>
    <xf numFmtId="49" fontId="3" fillId="36" borderId="0" xfId="40" applyNumberFormat="1" applyFont="1" applyFill="1" applyAlignment="1">
      <alignment horizontal="center" vertical="center" wrapText="1"/>
      <protection/>
    </xf>
    <xf numFmtId="165" fontId="3" fillId="36" borderId="0" xfId="40" applyNumberFormat="1" applyFont="1" applyFill="1" applyAlignment="1">
      <alignment horizontal="right" vertical="top" wrapText="1"/>
      <protection/>
    </xf>
    <xf numFmtId="165" fontId="3" fillId="36" borderId="0" xfId="40" applyNumberFormat="1" applyFont="1" applyFill="1" applyAlignment="1" applyProtection="1">
      <alignment horizontal="right" vertical="top"/>
      <protection locked="0"/>
    </xf>
    <xf numFmtId="4" fontId="3" fillId="36" borderId="0" xfId="40" applyNumberFormat="1" applyFont="1" applyFill="1" applyAlignment="1">
      <alignment horizontal="right" vertical="top" wrapText="1"/>
      <protection/>
    </xf>
    <xf numFmtId="0" fontId="3" fillId="36" borderId="0" xfId="40" applyFont="1" applyFill="1" applyBorder="1" applyAlignment="1">
      <alignment horizontal="left" vertical="top" wrapText="1"/>
      <protection/>
    </xf>
    <xf numFmtId="165" fontId="17" fillId="0" borderId="0" xfId="40" applyNumberFormat="1" applyFont="1" applyFill="1" applyAlignment="1" applyProtection="1">
      <alignment horizontal="right" vertical="top" wrapText="1"/>
      <protection locked="0"/>
    </xf>
    <xf numFmtId="0" fontId="3" fillId="0" borderId="0" xfId="40" applyFont="1" applyAlignment="1" applyProtection="1">
      <alignment horizontal="center" vertical="top"/>
      <protection/>
    </xf>
    <xf numFmtId="165" fontId="21" fillId="0" borderId="0" xfId="40" applyNumberFormat="1" applyFont="1" applyFill="1" applyBorder="1" applyAlignment="1">
      <alignment horizontal="right" vertical="top" wrapText="1"/>
      <protection/>
    </xf>
    <xf numFmtId="4" fontId="21" fillId="0" borderId="0" xfId="40" applyNumberFormat="1" applyFont="1" applyFill="1" applyBorder="1" applyAlignment="1">
      <alignment horizontal="right" vertical="top" wrapText="1"/>
      <protection/>
    </xf>
    <xf numFmtId="165" fontId="3" fillId="0" borderId="0" xfId="40" applyNumberFormat="1" applyFont="1" applyFill="1" applyBorder="1" applyAlignment="1">
      <alignment horizontal="right" vertical="top" wrapText="1"/>
      <protection/>
    </xf>
    <xf numFmtId="165" fontId="3" fillId="0" borderId="0" xfId="40" applyNumberFormat="1" applyFont="1" applyBorder="1" applyAlignment="1">
      <alignment horizontal="right" vertical="top"/>
      <protection/>
    </xf>
    <xf numFmtId="4" fontId="3" fillId="0" borderId="0" xfId="40" applyNumberFormat="1" applyFont="1" applyFill="1" applyBorder="1" applyAlignment="1">
      <alignment horizontal="right" vertical="top" wrapText="1"/>
      <protection/>
    </xf>
    <xf numFmtId="0" fontId="3" fillId="0" borderId="0" xfId="40" applyNumberFormat="1" applyFont="1" applyBorder="1" applyAlignment="1" applyProtection="1">
      <alignment horizontal="left" vertical="top" wrapText="1"/>
      <protection/>
    </xf>
    <xf numFmtId="165" fontId="3" fillId="0" borderId="0" xfId="40" applyNumberFormat="1" applyFont="1" applyFill="1" applyBorder="1" applyAlignment="1">
      <alignment horizontal="right" vertical="top"/>
      <protection/>
    </xf>
    <xf numFmtId="49" fontId="17" fillId="34" borderId="0" xfId="40" applyNumberFormat="1" applyFont="1" applyFill="1" applyAlignment="1">
      <alignment horizontal="left" vertical="top"/>
      <protection/>
    </xf>
    <xf numFmtId="49" fontId="21" fillId="35" borderId="32" xfId="40" applyNumberFormat="1" applyFont="1" applyFill="1" applyBorder="1" applyAlignment="1">
      <alignment horizontal="center" vertical="center" wrapText="1"/>
      <protection/>
    </xf>
    <xf numFmtId="165" fontId="22" fillId="0" borderId="0" xfId="40" applyNumberFormat="1" applyFont="1" applyAlignment="1">
      <alignment horizontal="right" vertical="top" wrapText="1"/>
      <protection/>
    </xf>
    <xf numFmtId="4" fontId="22" fillId="0" borderId="0" xfId="40" applyNumberFormat="1" applyFont="1" applyAlignment="1">
      <alignment horizontal="right" vertical="top" wrapText="1"/>
      <protection/>
    </xf>
    <xf numFmtId="0" fontId="3" fillId="0" borderId="0" xfId="40" applyFont="1" applyAlignment="1">
      <alignment horizontal="left" vertical="top"/>
      <protection/>
    </xf>
    <xf numFmtId="165" fontId="3" fillId="0" borderId="0" xfId="40" applyNumberFormat="1" applyFont="1" applyAlignment="1">
      <alignment horizontal="left" vertical="top"/>
      <protection/>
    </xf>
    <xf numFmtId="49" fontId="17" fillId="0" borderId="0" xfId="40" applyNumberFormat="1" applyFont="1" applyAlignment="1">
      <alignment horizontal="left" vertical="top"/>
      <protection/>
    </xf>
    <xf numFmtId="49" fontId="17" fillId="0" borderId="0" xfId="40" applyNumberFormat="1" applyFont="1" applyFill="1" applyAlignment="1">
      <alignment horizontal="left" vertical="top" wrapText="1"/>
      <protection/>
    </xf>
    <xf numFmtId="0" fontId="3" fillId="0" borderId="0" xfId="40" applyFont="1" applyFill="1" applyAlignment="1">
      <alignment horizontal="left" vertical="top"/>
      <protection/>
    </xf>
    <xf numFmtId="49" fontId="17" fillId="0" borderId="0" xfId="40" applyNumberFormat="1" applyFont="1" applyFill="1" applyAlignment="1">
      <alignment horizontal="left" vertical="top"/>
      <protection/>
    </xf>
    <xf numFmtId="0" fontId="69" fillId="0" borderId="0" xfId="40" applyFont="1" applyFill="1" applyBorder="1" applyAlignment="1">
      <alignment wrapText="1"/>
      <protection/>
    </xf>
    <xf numFmtId="0" fontId="81" fillId="0" borderId="0" xfId="40" applyFont="1" applyFill="1" applyBorder="1">
      <alignment/>
      <protection/>
    </xf>
    <xf numFmtId="0" fontId="25" fillId="0" borderId="0" xfId="40" applyFont="1" applyFill="1" applyBorder="1" applyAlignment="1">
      <alignment horizontal="right"/>
      <protection/>
    </xf>
    <xf numFmtId="0" fontId="82" fillId="0" borderId="0" xfId="40" applyFont="1" applyFill="1" applyBorder="1">
      <alignment/>
      <protection/>
    </xf>
    <xf numFmtId="49" fontId="3" fillId="0" borderId="0" xfId="40" applyNumberFormat="1" applyFont="1" applyFill="1" applyBorder="1" applyAlignment="1">
      <alignment horizontal="center" vertical="center"/>
      <protection/>
    </xf>
    <xf numFmtId="0" fontId="25" fillId="0" borderId="0" xfId="40" applyFont="1" applyFill="1" applyBorder="1">
      <alignment/>
      <protection/>
    </xf>
    <xf numFmtId="49" fontId="69" fillId="0" borderId="0" xfId="40" applyNumberFormat="1" applyFont="1" applyFill="1" applyBorder="1" applyAlignment="1">
      <alignment horizontal="center"/>
      <protection/>
    </xf>
    <xf numFmtId="4" fontId="69" fillId="0" borderId="0" xfId="40" applyNumberFormat="1" applyFont="1" applyFill="1" applyBorder="1" applyAlignment="1">
      <alignment wrapText="1"/>
      <protection/>
    </xf>
    <xf numFmtId="4" fontId="3" fillId="0" borderId="0" xfId="40" applyNumberFormat="1" applyFont="1" applyFill="1" applyBorder="1" applyAlignment="1">
      <alignment wrapText="1"/>
      <protection/>
    </xf>
    <xf numFmtId="0" fontId="3" fillId="0" borderId="0" xfId="40" applyFont="1" applyFill="1" applyBorder="1" applyAlignment="1">
      <alignment wrapText="1"/>
      <protection/>
    </xf>
    <xf numFmtId="0" fontId="69" fillId="0" borderId="0" xfId="41" applyFont="1" applyFill="1" applyBorder="1" applyAlignment="1">
      <alignment horizontal="left" vertical="top" wrapText="1"/>
      <protection/>
    </xf>
    <xf numFmtId="49" fontId="82" fillId="0" borderId="0" xfId="40" applyNumberFormat="1" applyFont="1" applyFill="1" applyBorder="1" applyAlignment="1">
      <alignment horizontal="left" vertical="top"/>
      <protection/>
    </xf>
    <xf numFmtId="165" fontId="82" fillId="0" borderId="0" xfId="40" applyNumberFormat="1" applyFont="1" applyFill="1" applyBorder="1" applyAlignment="1">
      <alignment horizontal="right" vertical="top" wrapText="1"/>
      <protection/>
    </xf>
    <xf numFmtId="165" fontId="82" fillId="0" borderId="0" xfId="40" applyNumberFormat="1" applyFont="1" applyFill="1" applyBorder="1" applyAlignment="1">
      <alignment horizontal="right" vertical="top"/>
      <protection/>
    </xf>
    <xf numFmtId="4" fontId="82" fillId="0" borderId="0" xfId="40" applyNumberFormat="1" applyFont="1" applyFill="1" applyBorder="1" applyAlignment="1">
      <alignment horizontal="right" vertical="top" wrapText="1"/>
      <protection/>
    </xf>
    <xf numFmtId="164" fontId="17" fillId="37" borderId="11" xfId="40" applyNumberFormat="1" applyFont="1" applyFill="1" applyBorder="1" applyAlignment="1">
      <alignment horizontal="right" vertical="center" wrapText="1"/>
      <protection/>
    </xf>
    <xf numFmtId="0" fontId="17" fillId="37" borderId="11" xfId="40" applyFont="1" applyFill="1" applyBorder="1" applyAlignment="1">
      <alignment horizontal="left" vertical="center" wrapText="1"/>
      <protection/>
    </xf>
    <xf numFmtId="164" fontId="17" fillId="0" borderId="0" xfId="40" applyNumberFormat="1" applyFont="1" applyFill="1" applyBorder="1" applyAlignment="1">
      <alignment horizontal="right" vertical="center"/>
      <protection/>
    </xf>
    <xf numFmtId="164" fontId="17" fillId="0" borderId="11" xfId="40" applyNumberFormat="1" applyFont="1" applyFill="1" applyBorder="1" applyAlignment="1">
      <alignment horizontal="right" vertical="center"/>
      <protection/>
    </xf>
    <xf numFmtId="0" fontId="17" fillId="0" borderId="11" xfId="40" applyFont="1" applyFill="1" applyBorder="1" applyAlignment="1">
      <alignment horizontal="left" vertical="center" wrapText="1"/>
      <protection/>
    </xf>
    <xf numFmtId="164" fontId="17" fillId="38" borderId="11" xfId="40" applyNumberFormat="1" applyFont="1" applyFill="1" applyBorder="1" applyAlignment="1">
      <alignment horizontal="right" vertical="center" wrapText="1"/>
      <protection/>
    </xf>
    <xf numFmtId="0" fontId="17" fillId="38" borderId="11" xfId="40" applyFont="1" applyFill="1" applyBorder="1" applyAlignment="1">
      <alignment horizontal="left" vertical="center" wrapText="1"/>
      <protection/>
    </xf>
    <xf numFmtId="166" fontId="17" fillId="0" borderId="0" xfId="40" applyNumberFormat="1" applyFont="1" applyFill="1" applyBorder="1" applyAlignment="1">
      <alignment horizontal="right" vertical="center"/>
      <protection/>
    </xf>
    <xf numFmtId="166" fontId="17" fillId="0" borderId="11" xfId="40" applyNumberFormat="1" applyFont="1" applyFill="1" applyBorder="1" applyAlignment="1">
      <alignment horizontal="right" vertical="center"/>
      <protection/>
    </xf>
    <xf numFmtId="164" fontId="17" fillId="0" borderId="11" xfId="40" applyNumberFormat="1" applyFont="1" applyFill="1" applyBorder="1" applyAlignment="1">
      <alignment horizontal="left" vertical="center" wrapText="1"/>
      <protection/>
    </xf>
    <xf numFmtId="166" fontId="17" fillId="0" borderId="25" xfId="40" applyNumberFormat="1" applyFont="1" applyFill="1" applyBorder="1" applyAlignment="1">
      <alignment horizontal="right" vertical="center"/>
      <protection/>
    </xf>
    <xf numFmtId="164" fontId="17" fillId="0" borderId="30" xfId="40" applyNumberFormat="1" applyFont="1" applyFill="1" applyBorder="1" applyAlignment="1">
      <alignment horizontal="left" vertical="center" wrapText="1"/>
      <protection/>
    </xf>
    <xf numFmtId="0" fontId="69" fillId="0" borderId="0" xfId="40" applyFont="1" applyFill="1" applyBorder="1" applyAlignment="1">
      <alignment horizontal="center" vertical="top" wrapText="1"/>
      <protection/>
    </xf>
    <xf numFmtId="0" fontId="83" fillId="0" borderId="0" xfId="40" applyFont="1" applyFill="1" applyBorder="1" applyAlignment="1">
      <alignment horizontal="left" vertical="top" wrapText="1"/>
      <protection/>
    </xf>
    <xf numFmtId="0" fontId="69" fillId="0" borderId="0" xfId="40" applyFont="1" applyFill="1" applyBorder="1" applyAlignment="1">
      <alignment horizontal="left" vertical="top" wrapText="1"/>
      <protection/>
    </xf>
    <xf numFmtId="164" fontId="69" fillId="0" borderId="0" xfId="40" applyNumberFormat="1" applyFont="1" applyFill="1" applyBorder="1" applyAlignment="1">
      <alignment vertical="top"/>
      <protection/>
    </xf>
    <xf numFmtId="49" fontId="69" fillId="0" borderId="0" xfId="40" applyNumberFormat="1" applyFont="1" applyFill="1" applyBorder="1" applyAlignment="1">
      <alignment horizontal="center" vertical="top"/>
      <protection/>
    </xf>
    <xf numFmtId="0" fontId="82" fillId="0" borderId="0" xfId="40" applyFont="1" applyFill="1" applyBorder="1" applyAlignment="1">
      <alignment horizontal="left" vertical="top" wrapText="1"/>
      <protection/>
    </xf>
    <xf numFmtId="165" fontId="17" fillId="0" borderId="0" xfId="40" applyNumberFormat="1" applyFont="1" applyFill="1" applyBorder="1" applyAlignment="1">
      <alignment horizontal="right" vertical="top"/>
      <protection/>
    </xf>
    <xf numFmtId="49" fontId="82" fillId="0" borderId="0" xfId="40" applyNumberFormat="1" applyFont="1" applyFill="1" applyBorder="1" applyAlignment="1">
      <alignment horizontal="center" vertical="top"/>
      <protection/>
    </xf>
    <xf numFmtId="0" fontId="17" fillId="0" borderId="0" xfId="40" applyFont="1" applyFill="1" applyBorder="1" applyAlignment="1">
      <alignment horizontal="left" vertical="top" wrapText="1"/>
      <protection/>
    </xf>
    <xf numFmtId="164" fontId="17" fillId="38" borderId="33" xfId="40" applyNumberFormat="1" applyFont="1" applyFill="1" applyBorder="1" applyAlignment="1">
      <alignment horizontal="left" vertical="top"/>
      <protection/>
    </xf>
    <xf numFmtId="164" fontId="17" fillId="38" borderId="34" xfId="40" applyNumberFormat="1" applyFont="1" applyFill="1" applyBorder="1" applyAlignment="1">
      <alignment horizontal="right" vertical="top"/>
      <protection/>
    </xf>
    <xf numFmtId="164" fontId="17" fillId="38" borderId="34" xfId="40" applyNumberFormat="1" applyFont="1" applyFill="1" applyBorder="1" applyAlignment="1">
      <alignment horizontal="left" vertical="top"/>
      <protection/>
    </xf>
    <xf numFmtId="164" fontId="17" fillId="38" borderId="29" xfId="40" applyNumberFormat="1" applyFont="1" applyFill="1" applyBorder="1" applyAlignment="1">
      <alignment horizontal="left" vertical="top"/>
      <protection/>
    </xf>
    <xf numFmtId="0" fontId="3" fillId="0" borderId="0" xfId="41" applyFont="1" applyFill="1" applyBorder="1" applyAlignment="1">
      <alignment horizontal="left" vertical="top" wrapText="1"/>
      <protection/>
    </xf>
    <xf numFmtId="0" fontId="69" fillId="0" borderId="0" xfId="40" applyFont="1" applyFill="1" applyBorder="1" applyAlignment="1">
      <alignment horizontal="right" wrapText="1"/>
      <protection/>
    </xf>
    <xf numFmtId="0" fontId="69" fillId="0" borderId="0" xfId="40" applyFont="1" applyFill="1" applyBorder="1" applyAlignment="1">
      <alignment horizontal="center" wrapText="1"/>
      <protection/>
    </xf>
    <xf numFmtId="0" fontId="69" fillId="0" borderId="0" xfId="40" applyFont="1" applyFill="1" applyBorder="1" applyAlignment="1">
      <alignment horizontal="left" wrapText="1"/>
      <protection/>
    </xf>
    <xf numFmtId="0" fontId="84" fillId="0" borderId="0" xfId="40" applyFont="1" applyFill="1" applyBorder="1" applyAlignment="1">
      <alignment wrapText="1"/>
      <protection/>
    </xf>
    <xf numFmtId="164" fontId="17" fillId="38" borderId="33" xfId="40" applyNumberFormat="1" applyFont="1" applyFill="1" applyBorder="1" applyAlignment="1">
      <alignment horizontal="center" vertical="top"/>
      <protection/>
    </xf>
    <xf numFmtId="4" fontId="69" fillId="0" borderId="0" xfId="40" applyNumberFormat="1" applyFont="1" applyFill="1" applyBorder="1" applyAlignment="1">
      <alignment vertical="top" wrapText="1"/>
      <protection/>
    </xf>
    <xf numFmtId="0" fontId="69" fillId="0" borderId="0" xfId="40" applyFont="1" applyFill="1" applyBorder="1" applyAlignment="1">
      <alignment horizontal="right" vertical="top" wrapText="1"/>
      <protection/>
    </xf>
    <xf numFmtId="0" fontId="69" fillId="0" borderId="0" xfId="40" applyFont="1" applyFill="1" applyBorder="1" applyAlignment="1">
      <alignment vertical="top" wrapText="1"/>
      <protection/>
    </xf>
    <xf numFmtId="49" fontId="17" fillId="37" borderId="0" xfId="40" applyNumberFormat="1" applyFont="1" applyFill="1" applyBorder="1" applyAlignment="1">
      <alignment horizontal="center" vertical="top"/>
      <protection/>
    </xf>
    <xf numFmtId="49" fontId="17" fillId="37" borderId="0" xfId="40" applyNumberFormat="1" applyFont="1" applyFill="1" applyBorder="1" applyAlignment="1">
      <alignment horizontal="left" vertical="top"/>
      <protection/>
    </xf>
    <xf numFmtId="0" fontId="3" fillId="0" borderId="0" xfId="40" applyFont="1" applyFill="1" applyBorder="1" applyAlignment="1">
      <alignment horizontal="right" vertical="top" wrapText="1"/>
      <protection/>
    </xf>
    <xf numFmtId="0" fontId="3" fillId="0" borderId="0" xfId="41" applyFont="1" applyFill="1" applyBorder="1" applyAlignment="1">
      <alignment vertical="top" wrapText="1"/>
      <protection/>
    </xf>
    <xf numFmtId="0" fontId="83" fillId="0" borderId="0" xfId="40" applyFont="1" applyFill="1" applyBorder="1" applyAlignment="1">
      <alignment horizontal="center" wrapText="1"/>
      <protection/>
    </xf>
    <xf numFmtId="0" fontId="83" fillId="0" borderId="0" xfId="40" applyFont="1" applyFill="1" applyBorder="1" applyAlignment="1">
      <alignment horizontal="left" vertical="center" wrapText="1"/>
      <protection/>
    </xf>
    <xf numFmtId="17" fontId="69" fillId="0" borderId="0" xfId="40" applyNumberFormat="1" applyFont="1" applyFill="1" applyBorder="1" applyAlignment="1">
      <alignment wrapText="1"/>
      <protection/>
    </xf>
    <xf numFmtId="0" fontId="83" fillId="0" borderId="0" xfId="40" applyFont="1" applyFill="1" applyBorder="1" applyAlignment="1">
      <alignment wrapText="1"/>
      <protection/>
    </xf>
    <xf numFmtId="0" fontId="17" fillId="0" borderId="0" xfId="40" applyFont="1" applyFill="1" applyBorder="1" applyAlignment="1">
      <alignment horizontal="center" vertical="center" wrapText="1"/>
      <protection/>
    </xf>
    <xf numFmtId="49" fontId="17" fillId="0" borderId="0" xfId="40" applyNumberFormat="1" applyFont="1" applyFill="1" applyBorder="1" applyAlignment="1">
      <alignment horizontal="center" vertical="center" wrapText="1"/>
      <protection/>
    </xf>
    <xf numFmtId="49" fontId="21" fillId="38" borderId="32" xfId="40" applyNumberFormat="1" applyFont="1" applyFill="1" applyBorder="1" applyAlignment="1">
      <alignment horizontal="center" vertical="center" wrapText="1"/>
      <protection/>
    </xf>
    <xf numFmtId="49" fontId="17" fillId="0" borderId="0" xfId="40" applyNumberFormat="1" applyFont="1" applyFill="1" applyBorder="1" applyAlignment="1">
      <alignment horizontal="left" vertical="top"/>
      <protection/>
    </xf>
    <xf numFmtId="0" fontId="82" fillId="0" borderId="0" xfId="40" applyFont="1" applyFill="1" applyBorder="1" applyAlignment="1">
      <alignment horizontal="left" vertical="top"/>
      <protection/>
    </xf>
    <xf numFmtId="165" fontId="3" fillId="0" borderId="0" xfId="40" applyNumberFormat="1" applyAlignment="1">
      <alignment horizontal="right" vertical="top" wrapText="1"/>
      <protection/>
    </xf>
    <xf numFmtId="165" fontId="3" fillId="0" borderId="0" xfId="40" applyNumberFormat="1" applyFont="1" applyAlignment="1">
      <alignment horizontal="right" vertical="top" wrapText="1"/>
      <protection/>
    </xf>
    <xf numFmtId="165" fontId="3" fillId="0" borderId="0" xfId="40" applyNumberFormat="1" applyFont="1" applyAlignment="1">
      <alignment horizontal="right" vertical="top"/>
      <protection/>
    </xf>
    <xf numFmtId="4" fontId="3" fillId="0" borderId="0" xfId="40" applyNumberFormat="1" applyAlignment="1">
      <alignment horizontal="right" vertical="top" wrapText="1"/>
      <protection/>
    </xf>
    <xf numFmtId="0" fontId="30" fillId="0" borderId="0" xfId="40" applyFont="1" applyAlignment="1">
      <alignment horizontal="left" vertical="top" wrapText="1"/>
      <protection/>
    </xf>
    <xf numFmtId="165" fontId="30" fillId="0" borderId="0" xfId="40" applyNumberFormat="1" applyFont="1" applyAlignment="1">
      <alignment horizontal="right" vertical="top" wrapText="1"/>
      <protection/>
    </xf>
    <xf numFmtId="165" fontId="30" fillId="0" borderId="0" xfId="40" applyNumberFormat="1" applyFont="1" applyAlignment="1">
      <alignment horizontal="right" vertical="top"/>
      <protection/>
    </xf>
    <xf numFmtId="2" fontId="30" fillId="0" borderId="0" xfId="40" applyNumberFormat="1" applyFont="1" applyAlignment="1">
      <alignment horizontal="right" vertical="top" wrapText="1"/>
      <protection/>
    </xf>
    <xf numFmtId="49" fontId="30" fillId="0" borderId="0" xfId="40" applyNumberFormat="1" applyFont="1" applyAlignment="1">
      <alignment horizontal="center" vertical="top"/>
      <protection/>
    </xf>
    <xf numFmtId="0" fontId="30" fillId="0" borderId="0" xfId="40" applyFont="1" applyAlignment="1">
      <alignment horizontal="center" vertical="top"/>
      <protection/>
    </xf>
    <xf numFmtId="0" fontId="23" fillId="0" borderId="0" xfId="40" applyFont="1" applyBorder="1" applyAlignment="1">
      <alignment vertical="top" wrapText="1"/>
      <protection/>
    </xf>
    <xf numFmtId="0" fontId="3" fillId="0" borderId="0" xfId="40" applyFont="1" applyBorder="1" applyAlignment="1">
      <alignment vertical="top" wrapText="1"/>
      <protection/>
    </xf>
    <xf numFmtId="165" fontId="17" fillId="0" borderId="0" xfId="40" applyNumberFormat="1" applyFont="1" applyAlignment="1">
      <alignment horizontal="right" vertical="top" wrapText="1"/>
      <protection/>
    </xf>
    <xf numFmtId="0" fontId="31" fillId="0" borderId="0" xfId="43" applyFont="1" applyFill="1" applyBorder="1" applyAlignment="1">
      <alignment horizontal="left" vertical="center" wrapText="1"/>
      <protection/>
    </xf>
    <xf numFmtId="0" fontId="3" fillId="0" borderId="0" xfId="40" applyFont="1" applyBorder="1" applyAlignment="1">
      <alignment wrapText="1"/>
      <protection/>
    </xf>
    <xf numFmtId="0" fontId="3" fillId="0" borderId="0" xfId="40" applyFont="1" applyBorder="1" applyAlignment="1">
      <alignment wrapText="1"/>
      <protection/>
    </xf>
    <xf numFmtId="0" fontId="22" fillId="0" borderId="0" xfId="40" applyFont="1" applyFill="1" applyBorder="1" applyAlignment="1">
      <alignment horizontal="left" vertical="top" wrapText="1"/>
      <protection/>
    </xf>
    <xf numFmtId="49" fontId="22" fillId="0" borderId="0" xfId="40" applyNumberFormat="1" applyFont="1" applyFill="1" applyBorder="1" applyAlignment="1">
      <alignment horizontal="center" vertical="top"/>
      <protection/>
    </xf>
    <xf numFmtId="0" fontId="22" fillId="0" borderId="0" xfId="40" applyFont="1" applyFill="1" applyAlignment="1">
      <alignment horizontal="center" vertical="top"/>
      <protection/>
    </xf>
    <xf numFmtId="0" fontId="3" fillId="0" borderId="0" xfId="40" applyFont="1" applyAlignment="1">
      <alignment horizontal="center" vertical="top"/>
      <protection/>
    </xf>
    <xf numFmtId="4" fontId="3" fillId="0" borderId="0" xfId="40" applyNumberFormat="1" applyFont="1" applyBorder="1" applyAlignment="1">
      <alignment vertical="top"/>
      <protection/>
    </xf>
    <xf numFmtId="165" fontId="3" fillId="0" borderId="0" xfId="40" applyNumberFormat="1" applyFont="1" applyBorder="1" applyAlignment="1">
      <alignment vertical="top"/>
      <protection/>
    </xf>
    <xf numFmtId="165" fontId="3" fillId="0" borderId="0" xfId="40" applyNumberFormat="1" applyFont="1" applyAlignment="1" applyProtection="1">
      <alignment horizontal="right" vertical="top"/>
      <protection locked="0"/>
    </xf>
    <xf numFmtId="0" fontId="3" fillId="0" borderId="0" xfId="40" applyFont="1" applyFill="1" applyBorder="1" applyAlignment="1">
      <alignment vertical="top" wrapText="1"/>
      <protection/>
    </xf>
    <xf numFmtId="165" fontId="3" fillId="0" borderId="0" xfId="40" applyNumberFormat="1" applyAlignment="1" applyProtection="1">
      <alignment horizontal="right" vertical="top" wrapText="1"/>
      <protection locked="0"/>
    </xf>
    <xf numFmtId="165" fontId="3" fillId="0" borderId="0" xfId="40" applyNumberFormat="1" applyFont="1" applyFill="1" applyBorder="1" applyAlignment="1" applyProtection="1">
      <alignment horizontal="right" vertical="top"/>
      <protection locked="0"/>
    </xf>
    <xf numFmtId="4" fontId="3" fillId="0" borderId="0" xfId="40" applyNumberFormat="1" applyFill="1" applyBorder="1" applyAlignment="1">
      <alignment horizontal="right" vertical="top" wrapText="1"/>
      <protection/>
    </xf>
    <xf numFmtId="49" fontId="3" fillId="0" borderId="0" xfId="40" applyNumberFormat="1" applyFill="1" applyBorder="1" applyAlignment="1" applyProtection="1">
      <alignment horizontal="center" vertical="top"/>
      <protection/>
    </xf>
    <xf numFmtId="0" fontId="17" fillId="0" borderId="0" xfId="40" applyFont="1" applyFill="1" applyBorder="1" applyAlignment="1" applyProtection="1">
      <alignment horizontal="left" vertical="top" wrapText="1"/>
      <protection/>
    </xf>
    <xf numFmtId="165" fontId="3" fillId="0" borderId="0" xfId="40" applyNumberFormat="1" applyFont="1" applyFill="1" applyBorder="1" applyAlignment="1">
      <alignment horizontal="right" vertical="top"/>
      <protection/>
    </xf>
    <xf numFmtId="49" fontId="3" fillId="0" borderId="0" xfId="40" applyNumberFormat="1" applyFill="1" applyBorder="1" applyAlignment="1">
      <alignment horizontal="center" vertical="top"/>
      <protection/>
    </xf>
    <xf numFmtId="165" fontId="21" fillId="33" borderId="35" xfId="40" applyNumberFormat="1" applyFont="1" applyFill="1" applyBorder="1" applyAlignment="1">
      <alignment horizontal="center" vertical="center" wrapText="1"/>
      <protection/>
    </xf>
    <xf numFmtId="165" fontId="3" fillId="0" borderId="0" xfId="40" applyNumberFormat="1" applyFont="1" applyAlignment="1">
      <alignment horizontal="left" vertical="top"/>
      <protection/>
    </xf>
    <xf numFmtId="0" fontId="0" fillId="0" borderId="0" xfId="0" applyAlignment="1">
      <alignment vertical="top"/>
    </xf>
    <xf numFmtId="167" fontId="0" fillId="0" borderId="0" xfId="0" applyNumberFormat="1" applyAlignment="1">
      <alignment vertical="top"/>
    </xf>
    <xf numFmtId="0" fontId="85" fillId="0" borderId="0" xfId="0" applyFont="1" applyAlignment="1">
      <alignment horizontal="justify" vertical="top"/>
    </xf>
    <xf numFmtId="0" fontId="86" fillId="0" borderId="0" xfId="0" applyFont="1" applyAlignment="1">
      <alignment horizontal="justify" vertical="center"/>
    </xf>
    <xf numFmtId="0" fontId="87" fillId="0" borderId="0" xfId="0" applyFont="1" applyAlignment="1">
      <alignment horizontal="justify" vertical="center"/>
    </xf>
    <xf numFmtId="0" fontId="78" fillId="0" borderId="0" xfId="0" applyFont="1" applyAlignment="1">
      <alignment vertical="top"/>
    </xf>
    <xf numFmtId="167" fontId="79" fillId="0" borderId="36" xfId="0" applyNumberFormat="1" applyFont="1" applyBorder="1" applyAlignment="1">
      <alignment vertical="top"/>
    </xf>
    <xf numFmtId="0" fontId="79" fillId="0" borderId="36" xfId="0" applyFont="1" applyBorder="1" applyAlignment="1">
      <alignment vertical="top"/>
    </xf>
    <xf numFmtId="0" fontId="85" fillId="0" borderId="36" xfId="0" applyFont="1" applyBorder="1" applyAlignment="1">
      <alignment horizontal="justify" vertical="top"/>
    </xf>
    <xf numFmtId="167" fontId="80" fillId="0" borderId="0" xfId="0" applyNumberFormat="1" applyFont="1" applyAlignment="1">
      <alignment vertical="top"/>
    </xf>
    <xf numFmtId="0" fontId="80" fillId="0" borderId="0" xfId="0" applyFont="1" applyAlignment="1">
      <alignment vertical="top"/>
    </xf>
    <xf numFmtId="0" fontId="86" fillId="0" borderId="0" xfId="0" applyFont="1" applyAlignment="1">
      <alignment horizontal="justify" vertical="top"/>
    </xf>
    <xf numFmtId="0" fontId="86" fillId="0" borderId="0" xfId="0" applyFont="1" applyAlignment="1">
      <alignment vertical="top"/>
    </xf>
    <xf numFmtId="0" fontId="87" fillId="0" borderId="0" xfId="0" applyFont="1" applyAlignment="1">
      <alignment horizontal="justify" vertical="top"/>
    </xf>
    <xf numFmtId="0" fontId="6" fillId="0" borderId="0" xfId="0" applyFont="1" applyAlignment="1">
      <alignment vertical="top"/>
    </xf>
    <xf numFmtId="0" fontId="35" fillId="0" borderId="0" xfId="0" applyFont="1" applyAlignment="1">
      <alignment horizontal="justify" vertical="top"/>
    </xf>
    <xf numFmtId="0" fontId="6" fillId="0" borderId="0" xfId="0" applyFont="1" applyAlignment="1">
      <alignment horizontal="left"/>
    </xf>
    <xf numFmtId="2" fontId="6" fillId="0" borderId="0" xfId="0" applyNumberFormat="1" applyFont="1" applyAlignment="1">
      <alignment/>
    </xf>
    <xf numFmtId="167" fontId="6" fillId="0" borderId="0" xfId="0" applyNumberFormat="1" applyFont="1" applyAlignment="1">
      <alignment/>
    </xf>
    <xf numFmtId="0" fontId="6" fillId="0" borderId="0" xfId="0" applyFont="1" applyAlignment="1">
      <alignment horizontal="right"/>
    </xf>
    <xf numFmtId="0" fontId="36" fillId="0" borderId="0" xfId="0" applyFont="1" applyAlignment="1">
      <alignment horizontal="justify" vertical="top"/>
    </xf>
    <xf numFmtId="0" fontId="37" fillId="0" borderId="0" xfId="0" applyFont="1" applyAlignment="1">
      <alignment horizontal="justify" vertical="top"/>
    </xf>
    <xf numFmtId="0" fontId="37" fillId="0" borderId="0" xfId="0" applyFont="1" applyAlignment="1">
      <alignment horizontal="left" vertical="top"/>
    </xf>
    <xf numFmtId="0" fontId="35" fillId="0" borderId="0" xfId="0" applyFont="1" applyAlignment="1">
      <alignment horizontal="left" vertical="top"/>
    </xf>
    <xf numFmtId="0" fontId="38" fillId="0" borderId="0" xfId="0" applyFont="1" applyAlignment="1">
      <alignment horizontal="center"/>
    </xf>
    <xf numFmtId="0" fontId="38" fillId="0" borderId="0" xfId="0" applyFont="1" applyAlignment="1">
      <alignment horizontal="right"/>
    </xf>
    <xf numFmtId="167" fontId="38" fillId="0" borderId="0" xfId="0" applyNumberFormat="1" applyFont="1" applyAlignment="1">
      <alignment horizontal="right"/>
    </xf>
    <xf numFmtId="168" fontId="38" fillId="0" borderId="0" xfId="0" applyNumberFormat="1" applyFont="1" applyAlignment="1">
      <alignment horizontal="right"/>
    </xf>
    <xf numFmtId="0" fontId="36" fillId="0" borderId="0" xfId="0" applyFont="1" applyAlignment="1">
      <alignment horizontal="left"/>
    </xf>
    <xf numFmtId="2" fontId="36" fillId="0" borderId="0" xfId="0" applyNumberFormat="1" applyFont="1" applyAlignment="1">
      <alignment/>
    </xf>
    <xf numFmtId="167" fontId="6" fillId="0" borderId="0" xfId="0" applyNumberFormat="1" applyFont="1" applyAlignment="1">
      <alignment horizontal="right"/>
    </xf>
    <xf numFmtId="0" fontId="36" fillId="0" borderId="0" xfId="0" applyFont="1" applyAlignment="1">
      <alignment vertical="top"/>
    </xf>
    <xf numFmtId="167" fontId="6" fillId="0" borderId="10" xfId="0" applyNumberFormat="1" applyFont="1" applyBorder="1" applyAlignment="1">
      <alignment horizontal="right"/>
    </xf>
    <xf numFmtId="0" fontId="5" fillId="0" borderId="36" xfId="0" applyFont="1" applyBorder="1" applyAlignment="1">
      <alignment vertical="top"/>
    </xf>
    <xf numFmtId="0" fontId="37" fillId="0" borderId="36" xfId="0" applyFont="1" applyBorder="1" applyAlignment="1">
      <alignment horizontal="justify" vertical="top"/>
    </xf>
    <xf numFmtId="0" fontId="5" fillId="0" borderId="36" xfId="0" applyFont="1" applyBorder="1" applyAlignment="1">
      <alignment horizontal="left"/>
    </xf>
    <xf numFmtId="2" fontId="5" fillId="0" borderId="36" xfId="0" applyNumberFormat="1" applyFont="1" applyBorder="1" applyAlignment="1">
      <alignment/>
    </xf>
    <xf numFmtId="167" fontId="5" fillId="0" borderId="36" xfId="0" applyNumberFormat="1" applyFont="1" applyBorder="1" applyAlignment="1">
      <alignment/>
    </xf>
    <xf numFmtId="167" fontId="5" fillId="0" borderId="0" xfId="0" applyNumberFormat="1" applyFont="1" applyAlignment="1">
      <alignment horizontal="right"/>
    </xf>
    <xf numFmtId="0" fontId="5" fillId="0" borderId="0" xfId="0" applyFont="1" applyAlignment="1">
      <alignment vertical="top"/>
    </xf>
    <xf numFmtId="0" fontId="41" fillId="0" borderId="0" xfId="0" applyFont="1" applyAlignment="1">
      <alignment horizontal="justify" vertical="top"/>
    </xf>
    <xf numFmtId="0" fontId="80" fillId="0" borderId="0" xfId="0" applyFont="1" applyAlignment="1">
      <alignment/>
    </xf>
    <xf numFmtId="167" fontId="80" fillId="0" borderId="0" xfId="0" applyNumberFormat="1" applyFont="1" applyAlignment="1">
      <alignment/>
    </xf>
    <xf numFmtId="0" fontId="79" fillId="0" borderId="36" xfId="0" applyFont="1" applyBorder="1" applyAlignment="1">
      <alignment/>
    </xf>
    <xf numFmtId="167" fontId="79" fillId="0" borderId="36" xfId="0" applyNumberFormat="1" applyFont="1" applyBorder="1" applyAlignment="1">
      <alignment/>
    </xf>
    <xf numFmtId="0" fontId="79" fillId="0" borderId="0" xfId="0" applyFont="1" applyAlignment="1">
      <alignment/>
    </xf>
    <xf numFmtId="0" fontId="87" fillId="0" borderId="0" xfId="0" applyFont="1" applyAlignment="1">
      <alignment horizontal="left" vertical="top"/>
    </xf>
    <xf numFmtId="0" fontId="80" fillId="0" borderId="0" xfId="0" applyFont="1" applyAlignment="1">
      <alignment/>
    </xf>
    <xf numFmtId="2" fontId="80" fillId="0" borderId="0" xfId="0" applyNumberFormat="1" applyFont="1" applyAlignment="1">
      <alignment horizontal="right"/>
    </xf>
    <xf numFmtId="0" fontId="88" fillId="0" borderId="0" xfId="0" applyFont="1" applyAlignment="1">
      <alignment horizontal="center"/>
    </xf>
    <xf numFmtId="0" fontId="88" fillId="0" borderId="0" xfId="0" applyFont="1" applyAlignment="1">
      <alignment horizontal="right"/>
    </xf>
    <xf numFmtId="167" fontId="88" fillId="0" borderId="0" xfId="0" applyNumberFormat="1" applyFont="1" applyAlignment="1">
      <alignment horizontal="right"/>
    </xf>
    <xf numFmtId="0" fontId="86" fillId="0" borderId="0" xfId="0" applyFont="1" applyAlignment="1">
      <alignment horizontal="justify"/>
    </xf>
    <xf numFmtId="2" fontId="86" fillId="0" borderId="0" xfId="0" applyNumberFormat="1" applyFont="1" applyAlignment="1">
      <alignment horizontal="right"/>
    </xf>
    <xf numFmtId="167" fontId="80" fillId="0" borderId="10" xfId="0" applyNumberFormat="1" applyFont="1" applyBorder="1" applyAlignment="1">
      <alignment/>
    </xf>
    <xf numFmtId="0" fontId="79" fillId="0" borderId="36" xfId="0" applyFont="1" applyBorder="1" applyAlignment="1">
      <alignment/>
    </xf>
    <xf numFmtId="2" fontId="79" fillId="0" borderId="36" xfId="0" applyNumberFormat="1" applyFont="1" applyBorder="1" applyAlignment="1">
      <alignment horizontal="right"/>
    </xf>
    <xf numFmtId="167" fontId="79" fillId="0" borderId="0" xfId="0" applyNumberFormat="1" applyFont="1" applyAlignment="1">
      <alignment/>
    </xf>
    <xf numFmtId="0" fontId="89" fillId="0" borderId="0" xfId="0" applyFont="1" applyAlignment="1">
      <alignment horizontal="justify" vertical="top"/>
    </xf>
    <xf numFmtId="166" fontId="23" fillId="0" borderId="0" xfId="40" applyNumberFormat="1" applyFont="1" applyAlignment="1">
      <alignment horizontal="right" vertical="center"/>
      <protection/>
    </xf>
    <xf numFmtId="2" fontId="30" fillId="0" borderId="0" xfId="40" applyNumberFormat="1" applyFont="1" applyAlignment="1">
      <alignment horizontal="left" vertical="top" wrapText="1"/>
      <protection/>
    </xf>
    <xf numFmtId="166" fontId="23" fillId="0" borderId="10" xfId="40" applyNumberFormat="1" applyFont="1" applyBorder="1" applyAlignment="1">
      <alignment horizontal="right" vertical="center"/>
      <protection/>
    </xf>
    <xf numFmtId="2" fontId="30" fillId="0" borderId="10" xfId="40" applyNumberFormat="1" applyFont="1" applyBorder="1" applyAlignment="1">
      <alignment horizontal="left" vertical="top" wrapText="1"/>
      <protection/>
    </xf>
    <xf numFmtId="165" fontId="3" fillId="0" borderId="0" xfId="40" applyNumberFormat="1" applyAlignment="1" applyProtection="1">
      <alignment horizontal="right" vertical="top"/>
      <protection/>
    </xf>
    <xf numFmtId="0" fontId="21" fillId="0" borderId="0" xfId="40" applyFont="1" applyFill="1" applyAlignment="1">
      <alignment horizontal="center" vertical="top"/>
      <protection/>
    </xf>
    <xf numFmtId="165" fontId="21" fillId="0" borderId="0" xfId="40" applyNumberFormat="1" applyFont="1" applyFill="1" applyBorder="1" applyAlignment="1">
      <alignment horizontal="right" vertical="top" wrapText="1" indent="1"/>
      <protection/>
    </xf>
    <xf numFmtId="165" fontId="21" fillId="0" borderId="0" xfId="40" applyNumberFormat="1" applyFont="1" applyFill="1" applyBorder="1" applyAlignment="1">
      <alignment horizontal="right" vertical="top"/>
      <protection/>
    </xf>
    <xf numFmtId="4" fontId="21" fillId="0" borderId="0" xfId="40" applyNumberFormat="1" applyFont="1" applyFill="1" applyBorder="1" applyAlignment="1">
      <alignment horizontal="right" vertical="top" wrapText="1" indent="1"/>
      <protection/>
    </xf>
    <xf numFmtId="49" fontId="21" fillId="0" borderId="0" xfId="40" applyNumberFormat="1" applyFont="1" applyFill="1" applyBorder="1" applyAlignment="1">
      <alignment horizontal="center" vertical="top"/>
      <protection/>
    </xf>
    <xf numFmtId="0" fontId="21" fillId="0" borderId="0" xfId="40" applyFont="1" applyFill="1" applyBorder="1" applyAlignment="1">
      <alignment horizontal="left" vertical="top" wrapText="1"/>
      <protection/>
    </xf>
    <xf numFmtId="0" fontId="21" fillId="0" borderId="0" xfId="40" applyFont="1" applyAlignment="1">
      <alignment horizontal="center" vertical="center" wrapText="1"/>
      <protection/>
    </xf>
    <xf numFmtId="165" fontId="21" fillId="33" borderId="32" xfId="40" applyNumberFormat="1" applyFont="1" applyFill="1" applyBorder="1" applyAlignment="1">
      <alignment horizontal="center" vertical="center" wrapText="1"/>
      <protection/>
    </xf>
    <xf numFmtId="165" fontId="21" fillId="33" borderId="31" xfId="40" applyNumberFormat="1" applyFont="1" applyFill="1" applyBorder="1" applyAlignment="1">
      <alignment horizontal="center" vertical="center" wrapText="1"/>
      <protection/>
    </xf>
    <xf numFmtId="4" fontId="21" fillId="33" borderId="32" xfId="40" applyNumberFormat="1" applyFont="1" applyFill="1" applyBorder="1" applyAlignment="1">
      <alignment horizontal="center" vertical="center" wrapText="1"/>
      <protection/>
    </xf>
    <xf numFmtId="49" fontId="21" fillId="33" borderId="32" xfId="40" applyNumberFormat="1" applyFont="1" applyFill="1" applyBorder="1" applyAlignment="1">
      <alignment horizontal="center" vertical="center" wrapText="1"/>
      <protection/>
    </xf>
    <xf numFmtId="0" fontId="21" fillId="33" borderId="32" xfId="40" applyFont="1" applyFill="1" applyBorder="1" applyAlignment="1">
      <alignment horizontal="center" vertical="center" wrapText="1"/>
      <protection/>
    </xf>
    <xf numFmtId="0" fontId="90" fillId="0" borderId="0" xfId="0" applyFont="1" applyAlignment="1">
      <alignment horizontal="justify" vertical="top"/>
    </xf>
    <xf numFmtId="2" fontId="5" fillId="0" borderId="0" xfId="40" applyNumberFormat="1" applyFont="1" applyFill="1" applyBorder="1" applyAlignment="1">
      <alignment horizontal="center" vertical="center" wrapText="1"/>
      <protection/>
    </xf>
    <xf numFmtId="2" fontId="6" fillId="0" borderId="0" xfId="40" applyNumberFormat="1" applyFont="1" applyFill="1" applyBorder="1" applyAlignment="1">
      <alignment horizontal="center" vertical="center"/>
      <protection/>
    </xf>
    <xf numFmtId="2" fontId="6" fillId="0" borderId="0" xfId="40" applyNumberFormat="1" applyFont="1" applyFill="1" applyBorder="1" applyAlignment="1">
      <alignment horizontal="left" vertical="center"/>
      <protection/>
    </xf>
    <xf numFmtId="0" fontId="3" fillId="0" borderId="0" xfId="40" applyAlignment="1">
      <alignment/>
      <protection/>
    </xf>
    <xf numFmtId="4" fontId="5" fillId="0" borderId="0" xfId="40" applyNumberFormat="1" applyFont="1" applyFill="1" applyBorder="1" applyAlignment="1">
      <alignment horizontal="center" vertical="center"/>
      <protection/>
    </xf>
    <xf numFmtId="0" fontId="6" fillId="0" borderId="0" xfId="40" applyFont="1" applyFill="1" applyBorder="1" applyAlignment="1">
      <alignment horizontal="center" vertical="center"/>
      <protection/>
    </xf>
    <xf numFmtId="2" fontId="7" fillId="0" borderId="0" xfId="40" applyNumberFormat="1" applyFont="1" applyFill="1" applyBorder="1" applyAlignment="1">
      <alignment horizontal="center" vertical="center" wrapText="1"/>
      <protection/>
    </xf>
    <xf numFmtId="2" fontId="7" fillId="0" borderId="0" xfId="40" applyNumberFormat="1" applyFont="1" applyFill="1" applyBorder="1" applyAlignment="1">
      <alignment horizontal="center" vertical="center"/>
      <protection/>
    </xf>
    <xf numFmtId="2" fontId="7" fillId="0" borderId="0" xfId="40" applyNumberFormat="1" applyFont="1" applyFill="1" applyBorder="1" applyAlignment="1">
      <alignment horizontal="left" vertical="center" wrapText="1"/>
      <protection/>
    </xf>
    <xf numFmtId="2" fontId="7" fillId="0" borderId="0" xfId="40" applyNumberFormat="1" applyFont="1" applyFill="1" applyBorder="1" applyAlignment="1">
      <alignment horizontal="left" vertical="center"/>
      <protection/>
    </xf>
    <xf numFmtId="49" fontId="23" fillId="0" borderId="0" xfId="40" applyNumberFormat="1" applyFont="1" applyAlignment="1">
      <alignment horizontal="center"/>
      <protection/>
    </xf>
    <xf numFmtId="164" fontId="17" fillId="35" borderId="34" xfId="40" applyNumberFormat="1" applyFont="1" applyFill="1" applyBorder="1" applyAlignment="1">
      <alignment horizontal="right" vertical="top"/>
      <protection/>
    </xf>
    <xf numFmtId="49" fontId="17" fillId="0" borderId="0" xfId="40" applyNumberFormat="1" applyFont="1" applyFill="1" applyAlignment="1">
      <alignment horizontal="left" vertical="top" wrapText="1"/>
      <protection/>
    </xf>
    <xf numFmtId="49" fontId="17" fillId="0" borderId="0" xfId="40" applyNumberFormat="1" applyFont="1" applyFill="1" applyAlignment="1">
      <alignment horizontal="left" vertical="top"/>
      <protection/>
    </xf>
    <xf numFmtId="49" fontId="17" fillId="0" borderId="0" xfId="40" applyNumberFormat="1" applyFont="1" applyAlignment="1">
      <alignment horizontal="left" vertical="top"/>
      <protection/>
    </xf>
    <xf numFmtId="49" fontId="23" fillId="0" borderId="0" xfId="40" applyNumberFormat="1" applyFont="1" applyAlignment="1">
      <alignment horizontal="center" vertical="center" wrapText="1"/>
      <protection/>
    </xf>
    <xf numFmtId="0" fontId="3" fillId="0" borderId="0" xfId="40" applyFont="1" applyAlignment="1">
      <alignment/>
      <protection/>
    </xf>
    <xf numFmtId="164" fontId="17" fillId="38" borderId="34" xfId="40" applyNumberFormat="1" applyFont="1" applyFill="1" applyBorder="1" applyAlignment="1">
      <alignment horizontal="right" vertical="top"/>
      <protection/>
    </xf>
    <xf numFmtId="49" fontId="17" fillId="0" borderId="0" xfId="40" applyNumberFormat="1" applyFont="1" applyFill="1" applyBorder="1" applyAlignment="1">
      <alignment horizontal="left" vertical="top" wrapText="1"/>
      <protection/>
    </xf>
    <xf numFmtId="49" fontId="17" fillId="0" borderId="0" xfId="40" applyNumberFormat="1" applyFont="1" applyFill="1" applyBorder="1" applyAlignment="1">
      <alignment horizontal="left" vertical="top"/>
      <protection/>
    </xf>
    <xf numFmtId="0" fontId="91" fillId="0" borderId="0" xfId="40" applyFont="1" applyFill="1" applyBorder="1" applyAlignment="1">
      <alignment horizontal="center" vertical="center"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2 2" xfId="41"/>
    <cellStyle name="Navadno 6" xfId="42"/>
    <cellStyle name="Navadno_List1" xfId="43"/>
    <cellStyle name="Nevtralno"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104775</xdr:rowOff>
    </xdr:from>
    <xdr:to>
      <xdr:col>8</xdr:col>
      <xdr:colOff>247650</xdr:colOff>
      <xdr:row>5</xdr:row>
      <xdr:rowOff>95250</xdr:rowOff>
    </xdr:to>
    <xdr:pic>
      <xdr:nvPicPr>
        <xdr:cNvPr id="1" name="Picture 1" descr="MOM-grb"/>
        <xdr:cNvPicPr preferRelativeResize="1">
          <a:picLocks noChangeAspect="1"/>
        </xdr:cNvPicPr>
      </xdr:nvPicPr>
      <xdr:blipFill>
        <a:blip r:embed="rId1"/>
        <a:stretch>
          <a:fillRect/>
        </a:stretch>
      </xdr:blipFill>
      <xdr:spPr>
        <a:xfrm>
          <a:off x="3848100" y="85725"/>
          <a:ext cx="6000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I32"/>
  <sheetViews>
    <sheetView zoomScalePageLayoutView="0" workbookViewId="0" topLeftCell="A1">
      <selection activeCell="P20" sqref="P20"/>
    </sheetView>
  </sheetViews>
  <sheetFormatPr defaultColWidth="9.140625" defaultRowHeight="15"/>
  <cols>
    <col min="1" max="1" width="2.28125" style="1" customWidth="1"/>
    <col min="2" max="2" width="5.8515625" style="1" customWidth="1"/>
    <col min="3" max="16384" width="9.140625" style="1" customWidth="1"/>
  </cols>
  <sheetData>
    <row r="4" spans="3:9" ht="12.75">
      <c r="C4" s="14"/>
      <c r="D4" s="14"/>
      <c r="E4" s="13" t="s">
        <v>15</v>
      </c>
      <c r="F4" s="13"/>
      <c r="G4" s="13"/>
      <c r="H4" s="13"/>
      <c r="I4" s="13"/>
    </row>
    <row r="5" spans="3:9" ht="12.75">
      <c r="C5" s="14"/>
      <c r="D5" s="14"/>
      <c r="E5" s="13" t="s">
        <v>14</v>
      </c>
      <c r="F5" s="13"/>
      <c r="G5" s="13"/>
      <c r="H5" s="13"/>
      <c r="I5" s="13"/>
    </row>
    <row r="6" spans="3:9" ht="12.75">
      <c r="C6" s="14"/>
      <c r="D6" s="14"/>
      <c r="E6" s="13" t="s">
        <v>13</v>
      </c>
      <c r="F6" s="13"/>
      <c r="G6" s="13"/>
      <c r="H6" s="13"/>
      <c r="I6" s="13"/>
    </row>
    <row r="7" spans="3:9" ht="12.75">
      <c r="C7" s="12"/>
      <c r="D7" s="12"/>
      <c r="E7" s="11" t="s">
        <v>12</v>
      </c>
      <c r="F7" s="11"/>
      <c r="G7" s="11"/>
      <c r="H7" s="11"/>
      <c r="I7" s="11"/>
    </row>
    <row r="8" spans="5:9" ht="12.75">
      <c r="E8" s="2"/>
      <c r="F8" s="2"/>
      <c r="G8" s="2"/>
      <c r="H8" s="2"/>
      <c r="I8" s="2"/>
    </row>
    <row r="9" spans="4:8" ht="15.75">
      <c r="D9" s="392" t="s">
        <v>11</v>
      </c>
      <c r="E9" s="392"/>
      <c r="F9" s="392"/>
      <c r="G9" s="392"/>
      <c r="H9" s="392"/>
    </row>
    <row r="10" spans="4:8" ht="15.75">
      <c r="D10" s="6"/>
      <c r="E10" s="395"/>
      <c r="F10" s="396"/>
      <c r="G10" s="395"/>
      <c r="H10" s="395"/>
    </row>
    <row r="11" spans="4:8" ht="26.25">
      <c r="D11" s="397" t="s">
        <v>10</v>
      </c>
      <c r="E11" s="398"/>
      <c r="F11" s="398"/>
      <c r="G11" s="398"/>
      <c r="H11" s="398"/>
    </row>
    <row r="12" spans="4:8" ht="15.75">
      <c r="D12" s="6"/>
      <c r="E12" s="395"/>
      <c r="F12" s="396"/>
      <c r="G12" s="395"/>
      <c r="H12" s="395"/>
    </row>
    <row r="13" spans="4:8" ht="15.75">
      <c r="D13" s="6"/>
      <c r="E13" s="4"/>
      <c r="F13" s="7"/>
      <c r="G13" s="4"/>
      <c r="H13" s="4"/>
    </row>
    <row r="14" spans="4:9" ht="15.75">
      <c r="D14" s="393" t="s">
        <v>9</v>
      </c>
      <c r="E14" s="393"/>
      <c r="F14" s="393"/>
      <c r="G14" s="393"/>
      <c r="H14" s="393"/>
      <c r="I14" s="394"/>
    </row>
    <row r="15" spans="4:8" ht="15.75">
      <c r="D15" s="6"/>
      <c r="E15" s="395"/>
      <c r="F15" s="396"/>
      <c r="G15" s="395"/>
      <c r="H15" s="395"/>
    </row>
    <row r="16" spans="4:8" ht="15.75">
      <c r="D16" s="10"/>
      <c r="E16" s="10" t="s">
        <v>8</v>
      </c>
      <c r="F16" s="9" t="s">
        <v>7</v>
      </c>
      <c r="G16" s="9"/>
      <c r="H16" s="4"/>
    </row>
    <row r="17" spans="4:8" ht="15.75">
      <c r="D17" s="6"/>
      <c r="E17" s="4"/>
      <c r="F17" s="7"/>
      <c r="G17" s="4"/>
      <c r="H17" s="4"/>
    </row>
    <row r="18" spans="4:8" ht="15.75">
      <c r="D18" s="392" t="s">
        <v>6</v>
      </c>
      <c r="E18" s="392"/>
      <c r="F18" s="392"/>
      <c r="G18" s="392"/>
      <c r="H18" s="392"/>
    </row>
    <row r="19" spans="4:8" ht="15.75">
      <c r="D19" s="6"/>
      <c r="E19" s="4"/>
      <c r="F19" s="7"/>
      <c r="G19" s="4"/>
      <c r="H19" s="4"/>
    </row>
    <row r="20" spans="4:8" ht="15.75">
      <c r="D20" s="391" t="s">
        <v>5</v>
      </c>
      <c r="E20" s="391"/>
      <c r="F20" s="391"/>
      <c r="G20" s="391"/>
      <c r="H20" s="391"/>
    </row>
    <row r="21" spans="4:8" ht="15.75">
      <c r="D21" s="6"/>
      <c r="E21" s="4"/>
      <c r="F21" s="8"/>
      <c r="G21" s="4"/>
      <c r="H21" s="4"/>
    </row>
    <row r="22" spans="4:8" ht="15.75">
      <c r="D22" s="6"/>
      <c r="E22" s="4"/>
      <c r="F22" s="7"/>
      <c r="G22" s="4"/>
      <c r="H22" s="4"/>
    </row>
    <row r="23" spans="4:8" ht="15.75">
      <c r="D23" s="392" t="s">
        <v>4</v>
      </c>
      <c r="E23" s="392"/>
      <c r="F23" s="392"/>
      <c r="G23" s="392"/>
      <c r="H23" s="392"/>
    </row>
    <row r="24" spans="4:8" ht="15.75">
      <c r="D24" s="6"/>
      <c r="E24" s="4"/>
      <c r="F24" s="7"/>
      <c r="G24" s="4"/>
      <c r="H24" s="4"/>
    </row>
    <row r="25" spans="4:8" ht="15.75">
      <c r="D25" s="391" t="s">
        <v>3</v>
      </c>
      <c r="E25" s="391"/>
      <c r="F25" s="391"/>
      <c r="G25" s="391"/>
      <c r="H25" s="391"/>
    </row>
    <row r="26" spans="3:8" ht="15.75">
      <c r="C26" s="5"/>
      <c r="D26" s="6"/>
      <c r="E26" s="4"/>
      <c r="F26" s="7" t="s">
        <v>2</v>
      </c>
      <c r="G26" s="4"/>
      <c r="H26" s="4"/>
    </row>
    <row r="27" spans="4:8" ht="15.75">
      <c r="D27" s="6"/>
      <c r="E27" s="4"/>
      <c r="F27" s="5"/>
      <c r="G27" s="4"/>
      <c r="H27" s="4"/>
    </row>
    <row r="28" spans="4:8" ht="12.75">
      <c r="D28" s="3"/>
      <c r="E28" s="3"/>
      <c r="F28" s="3"/>
      <c r="G28" s="3"/>
      <c r="H28" s="3"/>
    </row>
    <row r="29" spans="4:8" ht="15.75">
      <c r="D29" s="392" t="s">
        <v>1</v>
      </c>
      <c r="E29" s="392"/>
      <c r="F29" s="392"/>
      <c r="G29" s="392"/>
      <c r="H29" s="392"/>
    </row>
    <row r="30" spans="4:8" ht="12.75">
      <c r="D30" s="3"/>
      <c r="E30" s="3"/>
      <c r="F30" s="3"/>
      <c r="G30" s="3"/>
      <c r="H30" s="3"/>
    </row>
    <row r="31" spans="4:8" ht="15.75">
      <c r="D31" s="391" t="s">
        <v>0</v>
      </c>
      <c r="E31" s="391"/>
      <c r="F31" s="391"/>
      <c r="G31" s="391"/>
      <c r="H31" s="391"/>
    </row>
    <row r="32" spans="5:9" ht="12.75">
      <c r="E32" s="2"/>
      <c r="F32" s="2"/>
      <c r="G32" s="2"/>
      <c r="H32" s="2"/>
      <c r="I32" s="2"/>
    </row>
  </sheetData>
  <sheetProtection/>
  <mergeCells count="15">
    <mergeCell ref="D9:H9"/>
    <mergeCell ref="E10:F10"/>
    <mergeCell ref="G10:H10"/>
    <mergeCell ref="D11:H11"/>
    <mergeCell ref="E12:F12"/>
    <mergeCell ref="G12:H12"/>
    <mergeCell ref="D25:H25"/>
    <mergeCell ref="D29:H29"/>
    <mergeCell ref="D31:H31"/>
    <mergeCell ref="D14:I14"/>
    <mergeCell ref="E15:F15"/>
    <mergeCell ref="G15:H15"/>
    <mergeCell ref="D18:H18"/>
    <mergeCell ref="D20:H20"/>
    <mergeCell ref="D23:H2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M37"/>
  <sheetViews>
    <sheetView zoomScalePageLayoutView="0" workbookViewId="0" topLeftCell="A4">
      <selection activeCell="I25" sqref="I25"/>
    </sheetView>
  </sheetViews>
  <sheetFormatPr defaultColWidth="9.140625" defaultRowHeight="15"/>
  <cols>
    <col min="1" max="1" width="9.140625" style="1" customWidth="1"/>
    <col min="2" max="2" width="4.8515625" style="1" customWidth="1"/>
    <col min="3" max="3" width="27.140625" style="1" customWidth="1"/>
    <col min="4" max="4" width="26.8515625" style="1" customWidth="1"/>
    <col min="5" max="5" width="20.140625" style="1" customWidth="1"/>
    <col min="6" max="6" width="11.7109375" style="1" customWidth="1"/>
    <col min="7" max="7" width="20.8515625" style="1" customWidth="1"/>
    <col min="8" max="16384" width="9.140625" style="1" customWidth="1"/>
  </cols>
  <sheetData>
    <row r="3" spans="2:13" ht="26.25">
      <c r="B3" s="15"/>
      <c r="C3" s="399" t="s">
        <v>41</v>
      </c>
      <c r="D3" s="400"/>
      <c r="E3" s="400"/>
      <c r="F3" s="400"/>
      <c r="G3" s="400"/>
      <c r="H3" s="45"/>
      <c r="I3" s="45"/>
      <c r="J3" s="45"/>
      <c r="K3" s="45"/>
      <c r="L3" s="44"/>
      <c r="M3" s="44"/>
    </row>
    <row r="4" spans="2:13" ht="26.25">
      <c r="B4" s="15"/>
      <c r="C4" s="10" t="s">
        <v>40</v>
      </c>
      <c r="D4" s="9" t="s">
        <v>39</v>
      </c>
      <c r="E4" s="9"/>
      <c r="F4" s="4"/>
      <c r="G4" s="56"/>
      <c r="H4" s="45"/>
      <c r="I4" s="45"/>
      <c r="J4" s="45"/>
      <c r="K4" s="45"/>
      <c r="L4" s="44"/>
      <c r="M4" s="44"/>
    </row>
    <row r="5" spans="2:13" ht="26.25">
      <c r="B5" s="15"/>
      <c r="C5" s="57"/>
      <c r="D5" s="56"/>
      <c r="E5" s="56"/>
      <c r="F5" s="56"/>
      <c r="G5" s="56"/>
      <c r="H5" s="45"/>
      <c r="I5" s="45"/>
      <c r="J5" s="45"/>
      <c r="K5" s="45"/>
      <c r="L5" s="44"/>
      <c r="M5" s="44"/>
    </row>
    <row r="6" spans="2:13" ht="13.5" thickBot="1">
      <c r="B6" s="15"/>
      <c r="C6" s="15"/>
      <c r="D6" s="15"/>
      <c r="E6" s="55"/>
      <c r="F6" s="15"/>
      <c r="G6" s="15"/>
      <c r="H6" s="45"/>
      <c r="I6" s="45"/>
      <c r="J6" s="45"/>
      <c r="K6" s="45"/>
      <c r="L6" s="44"/>
      <c r="M6" s="44"/>
    </row>
    <row r="7" spans="2:13" ht="15">
      <c r="B7" s="42" t="s">
        <v>38</v>
      </c>
      <c r="C7" s="41" t="s">
        <v>37</v>
      </c>
      <c r="D7" s="40" t="s">
        <v>29</v>
      </c>
      <c r="E7" s="39">
        <f>'1379-CESTA'!E206</f>
        <v>0</v>
      </c>
      <c r="F7" s="16"/>
      <c r="G7" s="48"/>
      <c r="H7" s="45"/>
      <c r="I7" s="45"/>
      <c r="J7" s="45"/>
      <c r="K7" s="45"/>
      <c r="L7" s="45"/>
      <c r="M7" s="45"/>
    </row>
    <row r="8" spans="2:13" ht="15.75" thickBot="1">
      <c r="B8" s="34"/>
      <c r="C8" s="37"/>
      <c r="D8" s="43" t="s">
        <v>21</v>
      </c>
      <c r="E8" s="32">
        <f>E7*0.22</f>
        <v>0</v>
      </c>
      <c r="F8" s="16"/>
      <c r="G8" s="48"/>
      <c r="H8" s="45"/>
      <c r="I8" s="45"/>
      <c r="J8" s="45"/>
      <c r="K8" s="45"/>
      <c r="L8" s="44"/>
      <c r="M8" s="44"/>
    </row>
    <row r="9" spans="2:13" ht="15.75" thickBot="1">
      <c r="B9" s="31"/>
      <c r="C9" s="30"/>
      <c r="D9" s="29" t="s">
        <v>23</v>
      </c>
      <c r="E9" s="28">
        <f>E7+E8</f>
        <v>0</v>
      </c>
      <c r="F9" s="16"/>
      <c r="G9" s="48"/>
      <c r="H9" s="45"/>
      <c r="I9" s="45"/>
      <c r="J9" s="45"/>
      <c r="K9" s="45"/>
      <c r="L9" s="44"/>
      <c r="M9" s="44"/>
    </row>
    <row r="10" spans="2:13" ht="15.75" thickBot="1">
      <c r="B10" s="52"/>
      <c r="C10" s="16"/>
      <c r="D10" s="16"/>
      <c r="E10" s="54"/>
      <c r="F10" s="16"/>
      <c r="G10" s="48"/>
      <c r="H10" s="45"/>
      <c r="I10" s="45"/>
      <c r="J10" s="45"/>
      <c r="K10" s="45"/>
      <c r="L10" s="44"/>
      <c r="M10" s="44"/>
    </row>
    <row r="11" spans="2:13" ht="15.75" thickBot="1">
      <c r="B11" s="51" t="s">
        <v>36</v>
      </c>
      <c r="C11" s="50" t="s">
        <v>35</v>
      </c>
      <c r="D11" s="50"/>
      <c r="E11" s="49">
        <f>E12+E13</f>
        <v>0</v>
      </c>
      <c r="F11" s="16"/>
      <c r="G11" s="48"/>
      <c r="H11" s="45"/>
      <c r="I11" s="45"/>
      <c r="J11" s="45"/>
      <c r="K11" s="45"/>
      <c r="L11" s="44"/>
      <c r="M11" s="44"/>
    </row>
    <row r="12" spans="2:13" ht="15.75" thickBot="1">
      <c r="B12" s="34"/>
      <c r="C12" s="37"/>
      <c r="D12" s="38" t="s">
        <v>34</v>
      </c>
      <c r="E12" s="35">
        <f>'1379-VODOVOD'!E166</f>
        <v>0</v>
      </c>
      <c r="F12" s="16"/>
      <c r="G12" s="48"/>
      <c r="H12" s="45"/>
      <c r="I12" s="45"/>
      <c r="J12" s="45"/>
      <c r="K12" s="45"/>
      <c r="L12" s="44"/>
      <c r="M12" s="44"/>
    </row>
    <row r="13" spans="2:13" ht="15.75" thickBot="1">
      <c r="B13" s="34"/>
      <c r="C13" s="37"/>
      <c r="D13" s="36" t="s">
        <v>25</v>
      </c>
      <c r="E13" s="35">
        <f>'1379-VODOVOD'!E167</f>
        <v>0</v>
      </c>
      <c r="F13" s="16"/>
      <c r="G13" s="48"/>
      <c r="H13" s="45"/>
      <c r="I13" s="45"/>
      <c r="J13" s="45"/>
      <c r="K13" s="45"/>
      <c r="L13" s="44"/>
      <c r="M13" s="44"/>
    </row>
    <row r="14" spans="2:13" ht="15.75" thickBot="1">
      <c r="B14" s="31"/>
      <c r="C14" s="33" t="s">
        <v>24</v>
      </c>
      <c r="D14" s="30"/>
      <c r="E14" s="53"/>
      <c r="F14" s="16"/>
      <c r="G14" s="48"/>
      <c r="H14" s="45"/>
      <c r="I14" s="45"/>
      <c r="J14" s="45"/>
      <c r="K14" s="45"/>
      <c r="L14" s="44"/>
      <c r="M14" s="44"/>
    </row>
    <row r="15" spans="2:13" ht="15.75" thickBot="1">
      <c r="B15" s="52"/>
      <c r="C15" s="16"/>
      <c r="D15" s="16"/>
      <c r="E15" s="27"/>
      <c r="F15" s="16"/>
      <c r="G15" s="48"/>
      <c r="H15" s="45"/>
      <c r="I15" s="45"/>
      <c r="J15" s="45"/>
      <c r="K15" s="45"/>
      <c r="L15" s="44"/>
      <c r="M15" s="44"/>
    </row>
    <row r="16" spans="2:13" ht="15.75" thickBot="1">
      <c r="B16" s="51" t="s">
        <v>33</v>
      </c>
      <c r="C16" s="50" t="s">
        <v>32</v>
      </c>
      <c r="D16" s="50"/>
      <c r="E16" s="49">
        <f>'1379-KANALIZACIJA HP'!E113</f>
        <v>0</v>
      </c>
      <c r="F16" s="16"/>
      <c r="G16" s="48"/>
      <c r="H16" s="45"/>
      <c r="I16" s="45"/>
      <c r="J16" s="45"/>
      <c r="K16" s="45"/>
      <c r="L16" s="44"/>
      <c r="M16" s="44"/>
    </row>
    <row r="17" spans="2:13" ht="15" thickBot="1">
      <c r="B17" s="47"/>
      <c r="C17" s="33" t="s">
        <v>24</v>
      </c>
      <c r="D17" s="30"/>
      <c r="E17" s="46"/>
      <c r="F17" s="16"/>
      <c r="G17" s="16"/>
      <c r="H17" s="45"/>
      <c r="I17" s="45"/>
      <c r="J17" s="45"/>
      <c r="K17" s="45"/>
      <c r="L17" s="44"/>
      <c r="M17" s="44"/>
    </row>
    <row r="18" spans="2:7" ht="15" thickBot="1">
      <c r="B18" s="16"/>
      <c r="C18" s="16"/>
      <c r="D18" s="16"/>
      <c r="E18" s="27"/>
      <c r="F18" s="16"/>
      <c r="G18" s="16"/>
    </row>
    <row r="19" spans="2:7" ht="14.25">
      <c r="B19" s="42" t="s">
        <v>31</v>
      </c>
      <c r="C19" s="41" t="s">
        <v>30</v>
      </c>
      <c r="D19" s="40" t="s">
        <v>29</v>
      </c>
      <c r="E19" s="39">
        <f>'1379-NN_JR'!E123</f>
        <v>0</v>
      </c>
      <c r="F19" s="16"/>
      <c r="G19" s="16"/>
    </row>
    <row r="20" spans="2:7" ht="15" thickBot="1">
      <c r="B20" s="34"/>
      <c r="C20" s="37"/>
      <c r="D20" s="43" t="s">
        <v>21</v>
      </c>
      <c r="E20" s="32">
        <f>E19*0.22</f>
        <v>0</v>
      </c>
      <c r="F20" s="16"/>
      <c r="G20" s="16"/>
    </row>
    <row r="21" spans="2:7" ht="15.75" thickBot="1">
      <c r="B21" s="31"/>
      <c r="C21" s="30"/>
      <c r="D21" s="29" t="s">
        <v>23</v>
      </c>
      <c r="E21" s="28">
        <f>E19+E20</f>
        <v>0</v>
      </c>
      <c r="F21" s="16"/>
      <c r="G21" s="16"/>
    </row>
    <row r="22" spans="2:7" ht="15" thickBot="1">
      <c r="B22" s="16"/>
      <c r="C22" s="16"/>
      <c r="D22" s="16"/>
      <c r="E22" s="27"/>
      <c r="F22" s="16"/>
      <c r="G22" s="16"/>
    </row>
    <row r="23" spans="2:7" ht="15" thickBot="1">
      <c r="B23" s="42" t="s">
        <v>28</v>
      </c>
      <c r="C23" s="41" t="s">
        <v>27</v>
      </c>
      <c r="D23" s="40"/>
      <c r="E23" s="39"/>
      <c r="F23" s="16"/>
      <c r="G23" s="16"/>
    </row>
    <row r="24" spans="2:7" ht="15" thickBot="1">
      <c r="B24" s="34"/>
      <c r="C24" s="37"/>
      <c r="D24" s="38" t="s">
        <v>26</v>
      </c>
      <c r="E24" s="35">
        <f>'P1486_REKAPITULACIJA PLIN'!E8</f>
        <v>0</v>
      </c>
      <c r="F24" s="16"/>
      <c r="G24" s="16"/>
    </row>
    <row r="25" spans="2:7" ht="15" thickBot="1">
      <c r="B25" s="34"/>
      <c r="C25" s="37"/>
      <c r="D25" s="36" t="s">
        <v>752</v>
      </c>
      <c r="E25" s="35">
        <f>'P1486_REKAPITULACIJA PLIN'!E6</f>
        <v>0</v>
      </c>
      <c r="F25" s="16"/>
      <c r="G25" s="16"/>
    </row>
    <row r="26" spans="2:7" ht="15" thickBot="1">
      <c r="B26" s="34"/>
      <c r="C26" s="33" t="s">
        <v>24</v>
      </c>
      <c r="D26" s="33"/>
      <c r="E26" s="32"/>
      <c r="F26" s="16"/>
      <c r="G26" s="16"/>
    </row>
    <row r="27" spans="2:7" ht="15.75" thickBot="1">
      <c r="B27" s="31"/>
      <c r="C27" s="30"/>
      <c r="D27" s="29" t="s">
        <v>23</v>
      </c>
      <c r="E27" s="28">
        <f>E24+E25</f>
        <v>0</v>
      </c>
      <c r="F27" s="16"/>
      <c r="G27" s="16"/>
    </row>
    <row r="28" spans="2:7" ht="14.25">
      <c r="B28" s="16"/>
      <c r="C28" s="16"/>
      <c r="D28" s="16"/>
      <c r="E28" s="27"/>
      <c r="F28" s="16"/>
      <c r="G28" s="16"/>
    </row>
    <row r="29" spans="2:7" ht="15.75">
      <c r="B29" s="16"/>
      <c r="C29" s="26" t="s">
        <v>22</v>
      </c>
      <c r="D29" s="25" t="s">
        <v>18</v>
      </c>
      <c r="E29" s="24">
        <f>E7+E19</f>
        <v>0</v>
      </c>
      <c r="F29" s="16"/>
      <c r="G29" s="23"/>
    </row>
    <row r="30" spans="2:7" ht="15.75">
      <c r="B30" s="16"/>
      <c r="C30" s="26"/>
      <c r="D30" s="25" t="s">
        <v>21</v>
      </c>
      <c r="E30" s="24">
        <f>E29*0.22</f>
        <v>0</v>
      </c>
      <c r="F30" s="16"/>
      <c r="G30" s="23"/>
    </row>
    <row r="31" spans="2:7" ht="15.75">
      <c r="B31" s="16"/>
      <c r="C31" s="26"/>
      <c r="D31" s="21" t="s">
        <v>20</v>
      </c>
      <c r="E31" s="24">
        <f>E29+E30</f>
        <v>0</v>
      </c>
      <c r="F31" s="16"/>
      <c r="G31" s="23"/>
    </row>
    <row r="32" spans="2:7" ht="3" customHeight="1">
      <c r="B32" s="16"/>
      <c r="C32" s="26"/>
      <c r="D32" s="25"/>
      <c r="E32" s="24"/>
      <c r="F32" s="16"/>
      <c r="G32" s="23"/>
    </row>
    <row r="33" spans="2:7" ht="15.75">
      <c r="B33" s="16"/>
      <c r="C33" s="22" t="s">
        <v>19</v>
      </c>
      <c r="D33" s="25" t="s">
        <v>18</v>
      </c>
      <c r="E33" s="24">
        <f>E11+E16+E23</f>
        <v>0</v>
      </c>
      <c r="F33" s="16"/>
      <c r="G33" s="23"/>
    </row>
    <row r="34" spans="2:7" ht="15.75">
      <c r="B34" s="16"/>
      <c r="C34" s="22"/>
      <c r="D34" s="21" t="s">
        <v>17</v>
      </c>
      <c r="E34" s="20">
        <f>E33</f>
        <v>0</v>
      </c>
      <c r="F34" s="16"/>
      <c r="G34" s="16"/>
    </row>
    <row r="35" spans="2:7" ht="19.5">
      <c r="B35" s="16"/>
      <c r="C35" s="19"/>
      <c r="D35" s="18" t="s">
        <v>16</v>
      </c>
      <c r="E35" s="17">
        <f>E31+E34</f>
        <v>0</v>
      </c>
      <c r="F35" s="16"/>
      <c r="G35" s="16"/>
    </row>
    <row r="36" spans="2:7" ht="12.75">
      <c r="B36" s="15"/>
      <c r="C36" s="15"/>
      <c r="F36" s="15"/>
      <c r="G36" s="15"/>
    </row>
    <row r="37" spans="2:7" ht="12.75">
      <c r="B37" s="15"/>
      <c r="C37" s="15"/>
      <c r="F37" s="15"/>
      <c r="G37" s="15"/>
    </row>
  </sheetData>
  <sheetProtection/>
  <mergeCells count="1">
    <mergeCell ref="C3:G3"/>
  </mergeCells>
  <printOptions/>
  <pageMargins left="0.26" right="0.17" top="0.32" bottom="0.4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210"/>
  <sheetViews>
    <sheetView zoomScalePageLayoutView="0" workbookViewId="0" topLeftCell="A1">
      <pane ySplit="7" topLeftCell="A179" activePane="bottomLeft" state="frozen"/>
      <selection pane="topLeft" activeCell="A1" sqref="A1"/>
      <selection pane="bottomLeft" activeCell="L182" sqref="L182"/>
    </sheetView>
  </sheetViews>
  <sheetFormatPr defaultColWidth="9.140625" defaultRowHeight="15"/>
  <cols>
    <col min="1" max="1" width="9.140625" style="58" customWidth="1"/>
    <col min="2" max="3" width="10.7109375" style="62" customWidth="1"/>
    <col min="4" max="4" width="47.7109375" style="63" customWidth="1"/>
    <col min="5" max="5" width="14.7109375" style="62" customWidth="1"/>
    <col min="6" max="6" width="12.7109375" style="61" customWidth="1"/>
    <col min="7" max="7" width="15.7109375" style="60" customWidth="1"/>
    <col min="8" max="8" width="15.7109375" style="59" customWidth="1"/>
    <col min="9" max="16384" width="9.140625" style="58" customWidth="1"/>
  </cols>
  <sheetData>
    <row r="1" ht="19.5" customHeight="1">
      <c r="B1" s="122" t="s">
        <v>751</v>
      </c>
    </row>
    <row r="2" spans="2:8" s="117" customFormat="1" ht="15" customHeight="1">
      <c r="B2" s="119" t="s">
        <v>300</v>
      </c>
      <c r="C2" s="215" t="s">
        <v>750</v>
      </c>
      <c r="E2" s="121"/>
      <c r="F2" s="61"/>
      <c r="G2" s="120"/>
      <c r="H2" s="59"/>
    </row>
    <row r="3" spans="2:8" s="117" customFormat="1" ht="15" customHeight="1">
      <c r="B3" s="119" t="s">
        <v>299</v>
      </c>
      <c r="C3" s="215"/>
      <c r="E3" s="121"/>
      <c r="F3" s="61"/>
      <c r="G3" s="120"/>
      <c r="H3" s="59"/>
    </row>
    <row r="4" spans="2:8" s="117" customFormat="1" ht="15" customHeight="1">
      <c r="B4" s="119" t="s">
        <v>298</v>
      </c>
      <c r="C4" s="215" t="s">
        <v>297</v>
      </c>
      <c r="E4" s="121"/>
      <c r="F4" s="61"/>
      <c r="G4" s="120"/>
      <c r="H4" s="59"/>
    </row>
    <row r="5" spans="2:8" s="117" customFormat="1" ht="19.5" customHeight="1">
      <c r="B5" s="119" t="s">
        <v>296</v>
      </c>
      <c r="C5" s="215" t="s">
        <v>295</v>
      </c>
      <c r="D5" s="401" t="s">
        <v>294</v>
      </c>
      <c r="E5" s="401"/>
      <c r="F5" s="401"/>
      <c r="G5" s="401"/>
      <c r="H5" s="401"/>
    </row>
    <row r="6" spans="2:8" s="111" customFormat="1" ht="9.75" customHeight="1">
      <c r="B6" s="115"/>
      <c r="C6" s="115"/>
      <c r="D6" s="116"/>
      <c r="E6" s="115"/>
      <c r="F6" s="114"/>
      <c r="G6" s="113"/>
      <c r="H6" s="112"/>
    </row>
    <row r="7" spans="2:8" s="384" customFormat="1" ht="31.5" customHeight="1" thickBot="1">
      <c r="B7" s="388" t="s">
        <v>293</v>
      </c>
      <c r="C7" s="388" t="s">
        <v>292</v>
      </c>
      <c r="D7" s="389" t="s">
        <v>291</v>
      </c>
      <c r="E7" s="388" t="s">
        <v>290</v>
      </c>
      <c r="F7" s="387" t="s">
        <v>289</v>
      </c>
      <c r="G7" s="386" t="s">
        <v>288</v>
      </c>
      <c r="H7" s="385" t="s">
        <v>287</v>
      </c>
    </row>
    <row r="8" spans="2:8" s="378" customFormat="1" ht="9.75" customHeight="1">
      <c r="B8" s="382"/>
      <c r="C8" s="382"/>
      <c r="D8" s="383"/>
      <c r="E8" s="382"/>
      <c r="F8" s="381"/>
      <c r="G8" s="380"/>
      <c r="H8" s="379"/>
    </row>
    <row r="9" spans="4:8" ht="12.75">
      <c r="D9" s="72" t="s">
        <v>286</v>
      </c>
      <c r="G9" s="64" t="s">
        <v>285</v>
      </c>
      <c r="H9" s="82">
        <f>+SUM(H10:H34)</f>
        <v>0</v>
      </c>
    </row>
    <row r="10" spans="2:8" s="73" customFormat="1" ht="12.75">
      <c r="B10" s="77"/>
      <c r="C10" s="77"/>
      <c r="D10" s="81"/>
      <c r="E10" s="77"/>
      <c r="F10" s="76"/>
      <c r="G10" s="80"/>
      <c r="H10" s="79"/>
    </row>
    <row r="11" ht="12.75">
      <c r="D11" s="72" t="s">
        <v>284</v>
      </c>
    </row>
    <row r="12" spans="2:8" ht="25.5">
      <c r="B12" s="62" t="s">
        <v>48</v>
      </c>
      <c r="C12" s="62" t="s">
        <v>283</v>
      </c>
      <c r="D12" s="63" t="s">
        <v>282</v>
      </c>
      <c r="E12" s="62" t="s">
        <v>277</v>
      </c>
      <c r="F12" s="61">
        <v>0.5790000000000001</v>
      </c>
      <c r="G12" s="60">
        <v>0</v>
      </c>
      <c r="H12" s="59">
        <f>ROUND(F12*G12,2)</f>
        <v>0</v>
      </c>
    </row>
    <row r="13" spans="1:8" ht="25.5">
      <c r="A13" s="94"/>
      <c r="B13" s="92" t="s">
        <v>56</v>
      </c>
      <c r="C13" s="92" t="s">
        <v>281</v>
      </c>
      <c r="D13" s="100" t="s">
        <v>280</v>
      </c>
      <c r="E13" s="92" t="s">
        <v>50</v>
      </c>
      <c r="F13" s="61">
        <v>32</v>
      </c>
      <c r="G13" s="99">
        <v>0</v>
      </c>
      <c r="H13" s="98">
        <f>ROUND(F13*G13,2)</f>
        <v>0</v>
      </c>
    </row>
    <row r="14" spans="2:8" ht="25.5">
      <c r="B14" s="62" t="s">
        <v>52</v>
      </c>
      <c r="C14" s="62" t="s">
        <v>279</v>
      </c>
      <c r="D14" s="63" t="s">
        <v>278</v>
      </c>
      <c r="E14" s="62" t="s">
        <v>277</v>
      </c>
      <c r="F14" s="61">
        <v>0.5790000000000001</v>
      </c>
      <c r="G14" s="60">
        <v>0</v>
      </c>
      <c r="H14" s="59">
        <f>ROUND(F14*G14,2)</f>
        <v>0</v>
      </c>
    </row>
    <row r="15" spans="2:8" ht="12.75">
      <c r="B15" s="62" t="s">
        <v>106</v>
      </c>
      <c r="C15" s="62" t="s">
        <v>276</v>
      </c>
      <c r="D15" s="63" t="s">
        <v>275</v>
      </c>
      <c r="E15" s="62" t="s">
        <v>50</v>
      </c>
      <c r="F15" s="61">
        <v>49</v>
      </c>
      <c r="G15" s="60">
        <v>0</v>
      </c>
      <c r="H15" s="59">
        <f>ROUND(F15*G15,2)</f>
        <v>0</v>
      </c>
    </row>
    <row r="16" spans="1:8" ht="25.5">
      <c r="A16" s="94"/>
      <c r="B16" s="92" t="s">
        <v>103</v>
      </c>
      <c r="C16" s="92" t="s">
        <v>274</v>
      </c>
      <c r="D16" s="100" t="s">
        <v>273</v>
      </c>
      <c r="E16" s="92" t="s">
        <v>50</v>
      </c>
      <c r="F16" s="61">
        <v>5</v>
      </c>
      <c r="G16" s="99">
        <v>0</v>
      </c>
      <c r="H16" s="98">
        <f>ROUND(F16*G16,2)</f>
        <v>0</v>
      </c>
    </row>
    <row r="17" spans="1:8" ht="38.25">
      <c r="A17" s="94"/>
      <c r="B17" s="92"/>
      <c r="C17" s="92"/>
      <c r="D17" s="101" t="s">
        <v>272</v>
      </c>
      <c r="E17" s="92"/>
      <c r="G17" s="99"/>
      <c r="H17" s="98"/>
    </row>
    <row r="18" spans="1:8" s="73" customFormat="1" ht="12.75">
      <c r="A18" s="88"/>
      <c r="B18" s="86"/>
      <c r="C18" s="86"/>
      <c r="D18" s="97"/>
      <c r="E18" s="86"/>
      <c r="F18" s="76"/>
      <c r="G18" s="96"/>
      <c r="H18" s="95"/>
    </row>
    <row r="19" spans="1:8" ht="12.75">
      <c r="A19" s="94"/>
      <c r="B19" s="92"/>
      <c r="C19" s="92"/>
      <c r="D19" s="93" t="s">
        <v>271</v>
      </c>
      <c r="E19" s="92"/>
      <c r="G19" s="99"/>
      <c r="H19" s="98"/>
    </row>
    <row r="20" spans="1:8" ht="25.5">
      <c r="A20" s="94"/>
      <c r="B20" s="92" t="s">
        <v>48</v>
      </c>
      <c r="C20" s="92" t="s">
        <v>270</v>
      </c>
      <c r="D20" s="100" t="s">
        <v>269</v>
      </c>
      <c r="E20" s="92" t="s">
        <v>91</v>
      </c>
      <c r="F20" s="61">
        <v>2910</v>
      </c>
      <c r="G20" s="99">
        <v>0</v>
      </c>
      <c r="H20" s="98">
        <f>ROUND(F20*G20,2)</f>
        <v>0</v>
      </c>
    </row>
    <row r="21" spans="1:8" ht="25.5">
      <c r="A21" s="94"/>
      <c r="B21" s="92"/>
      <c r="C21" s="92"/>
      <c r="D21" s="101" t="s">
        <v>268</v>
      </c>
      <c r="E21" s="92"/>
      <c r="G21" s="99"/>
      <c r="H21" s="98"/>
    </row>
    <row r="22" spans="1:8" ht="25.5">
      <c r="A22" s="94"/>
      <c r="B22" s="92" t="s">
        <v>56</v>
      </c>
      <c r="C22" s="92" t="s">
        <v>267</v>
      </c>
      <c r="D22" s="100" t="s">
        <v>266</v>
      </c>
      <c r="E22" s="92" t="s">
        <v>91</v>
      </c>
      <c r="F22" s="61">
        <v>6205</v>
      </c>
      <c r="G22" s="99">
        <v>0</v>
      </c>
      <c r="H22" s="98">
        <f>ROUND(F22*G22,2)</f>
        <v>0</v>
      </c>
    </row>
    <row r="23" spans="1:8" ht="25.5">
      <c r="A23" s="94"/>
      <c r="B23" s="92"/>
      <c r="C23" s="92"/>
      <c r="D23" s="101" t="s">
        <v>265</v>
      </c>
      <c r="E23" s="92"/>
      <c r="G23" s="99"/>
      <c r="H23" s="98"/>
    </row>
    <row r="24" spans="1:8" ht="25.5">
      <c r="A24" s="94"/>
      <c r="B24" s="92" t="s">
        <v>52</v>
      </c>
      <c r="C24" s="92" t="s">
        <v>264</v>
      </c>
      <c r="D24" s="100" t="s">
        <v>263</v>
      </c>
      <c r="E24" s="92" t="s">
        <v>91</v>
      </c>
      <c r="F24" s="61">
        <v>123</v>
      </c>
      <c r="G24" s="99">
        <v>0</v>
      </c>
      <c r="H24" s="98">
        <f>ROUND(F24*G24,2)</f>
        <v>0</v>
      </c>
    </row>
    <row r="25" spans="1:8" ht="25.5">
      <c r="A25" s="94"/>
      <c r="B25" s="92" t="s">
        <v>106</v>
      </c>
      <c r="C25" s="92" t="s">
        <v>262</v>
      </c>
      <c r="D25" s="100" t="s">
        <v>261</v>
      </c>
      <c r="E25" s="92" t="s">
        <v>87</v>
      </c>
      <c r="F25" s="91">
        <v>70</v>
      </c>
      <c r="G25" s="99">
        <v>0</v>
      </c>
      <c r="H25" s="98">
        <f>ROUND(F25*G25,2)</f>
        <v>0</v>
      </c>
    </row>
    <row r="26" spans="1:8" ht="25.5">
      <c r="A26" s="94"/>
      <c r="B26" s="92"/>
      <c r="C26" s="92"/>
      <c r="D26" s="101" t="s">
        <v>260</v>
      </c>
      <c r="E26" s="92"/>
      <c r="F26" s="91"/>
      <c r="G26" s="99"/>
      <c r="H26" s="98"/>
    </row>
    <row r="27" spans="1:8" ht="25.5">
      <c r="A27" s="94"/>
      <c r="B27" s="92" t="s">
        <v>103</v>
      </c>
      <c r="C27" s="92" t="s">
        <v>259</v>
      </c>
      <c r="D27" s="100" t="s">
        <v>258</v>
      </c>
      <c r="E27" s="92" t="s">
        <v>87</v>
      </c>
      <c r="F27" s="91">
        <v>103</v>
      </c>
      <c r="G27" s="99">
        <v>0</v>
      </c>
      <c r="H27" s="98">
        <f>ROUND(F27*G27,2)</f>
        <v>0</v>
      </c>
    </row>
    <row r="28" spans="1:8" ht="25.5">
      <c r="A28" s="94"/>
      <c r="B28" s="92"/>
      <c r="C28" s="92"/>
      <c r="D28" s="101" t="s">
        <v>257</v>
      </c>
      <c r="E28" s="92"/>
      <c r="F28" s="91"/>
      <c r="G28" s="99"/>
      <c r="H28" s="98"/>
    </row>
    <row r="29" spans="1:8" ht="12.75">
      <c r="A29" s="94"/>
      <c r="B29" s="92" t="s">
        <v>100</v>
      </c>
      <c r="C29" s="92" t="s">
        <v>256</v>
      </c>
      <c r="D29" s="100" t="s">
        <v>255</v>
      </c>
      <c r="E29" s="92" t="s">
        <v>87</v>
      </c>
      <c r="F29" s="91">
        <v>1236</v>
      </c>
      <c r="G29" s="377">
        <v>0</v>
      </c>
      <c r="H29" s="98">
        <f>ROUND(F29*G29,2)</f>
        <v>0</v>
      </c>
    </row>
    <row r="30" spans="1:8" ht="12.75">
      <c r="A30" s="94"/>
      <c r="B30" s="92" t="s">
        <v>97</v>
      </c>
      <c r="C30" s="92" t="s">
        <v>749</v>
      </c>
      <c r="D30" s="100" t="s">
        <v>748</v>
      </c>
      <c r="E30" s="92" t="s">
        <v>87</v>
      </c>
      <c r="F30" s="91">
        <v>566</v>
      </c>
      <c r="G30" s="99">
        <v>0</v>
      </c>
      <c r="H30" s="98">
        <f>ROUND(F30*G30,2)</f>
        <v>0</v>
      </c>
    </row>
    <row r="31" spans="1:8" ht="25.5">
      <c r="A31" s="94"/>
      <c r="B31" s="92"/>
      <c r="C31" s="92"/>
      <c r="D31" s="101" t="s">
        <v>747</v>
      </c>
      <c r="E31" s="92"/>
      <c r="F31" s="91"/>
      <c r="G31" s="99"/>
      <c r="H31" s="98"/>
    </row>
    <row r="32" spans="1:8" ht="25.5">
      <c r="A32" s="94"/>
      <c r="B32" s="92" t="s">
        <v>94</v>
      </c>
      <c r="C32" s="92" t="s">
        <v>254</v>
      </c>
      <c r="D32" s="100" t="s">
        <v>253</v>
      </c>
      <c r="E32" s="92" t="s">
        <v>50</v>
      </c>
      <c r="F32" s="91">
        <v>57</v>
      </c>
      <c r="G32" s="99">
        <v>0</v>
      </c>
      <c r="H32" s="98">
        <f>ROUND(F32*G32,2)</f>
        <v>0</v>
      </c>
    </row>
    <row r="33" spans="1:8" ht="12.75">
      <c r="A33" s="94"/>
      <c r="B33" s="92" t="s">
        <v>90</v>
      </c>
      <c r="C33" s="92" t="s">
        <v>252</v>
      </c>
      <c r="D33" s="100" t="s">
        <v>251</v>
      </c>
      <c r="E33" s="92" t="s">
        <v>50</v>
      </c>
      <c r="F33" s="91">
        <v>22</v>
      </c>
      <c r="G33" s="99">
        <v>0</v>
      </c>
      <c r="H33" s="98">
        <f>ROUND(F33*G33,2)</f>
        <v>0</v>
      </c>
    </row>
    <row r="34" spans="1:8" s="73" customFormat="1" ht="12.75">
      <c r="A34" s="88"/>
      <c r="B34" s="86"/>
      <c r="C34" s="86"/>
      <c r="D34" s="97"/>
      <c r="E34" s="86"/>
      <c r="F34" s="85"/>
      <c r="G34" s="96"/>
      <c r="H34" s="95"/>
    </row>
    <row r="35" spans="1:8" ht="12.75">
      <c r="A35" s="94"/>
      <c r="B35" s="92"/>
      <c r="C35" s="92"/>
      <c r="D35" s="93" t="s">
        <v>250</v>
      </c>
      <c r="E35" s="92"/>
      <c r="F35" s="91"/>
      <c r="G35" s="90" t="s">
        <v>249</v>
      </c>
      <c r="H35" s="89">
        <f>+SUM(H36:H58)</f>
        <v>0</v>
      </c>
    </row>
    <row r="36" spans="1:8" s="73" customFormat="1" ht="12.75">
      <c r="A36" s="88"/>
      <c r="B36" s="86"/>
      <c r="C36" s="86"/>
      <c r="D36" s="87"/>
      <c r="E36" s="86"/>
      <c r="F36" s="85"/>
      <c r="G36" s="84"/>
      <c r="H36" s="83"/>
    </row>
    <row r="37" ht="12.75">
      <c r="D37" s="72" t="s">
        <v>248</v>
      </c>
    </row>
    <row r="38" spans="2:8" ht="25.5">
      <c r="B38" s="62" t="s">
        <v>48</v>
      </c>
      <c r="C38" s="62" t="s">
        <v>247</v>
      </c>
      <c r="D38" s="63" t="s">
        <v>246</v>
      </c>
      <c r="E38" s="62" t="s">
        <v>214</v>
      </c>
      <c r="F38" s="61">
        <v>7</v>
      </c>
      <c r="G38" s="60">
        <v>0</v>
      </c>
      <c r="H38" s="59">
        <f>ROUND(F38*G38,2)</f>
        <v>0</v>
      </c>
    </row>
    <row r="39" ht="25.5">
      <c r="D39" s="71" t="s">
        <v>245</v>
      </c>
    </row>
    <row r="40" spans="2:8" ht="25.5">
      <c r="B40" s="62" t="s">
        <v>56</v>
      </c>
      <c r="C40" s="62" t="s">
        <v>244</v>
      </c>
      <c r="D40" s="63" t="s">
        <v>243</v>
      </c>
      <c r="E40" s="62" t="s">
        <v>214</v>
      </c>
      <c r="F40" s="61">
        <v>2807</v>
      </c>
      <c r="G40" s="60">
        <v>0</v>
      </c>
      <c r="H40" s="59">
        <f>ROUND(F40*G40,2)</f>
        <v>0</v>
      </c>
    </row>
    <row r="41" spans="2:8" ht="51">
      <c r="B41" s="62" t="s">
        <v>52</v>
      </c>
      <c r="C41" s="62" t="s">
        <v>242</v>
      </c>
      <c r="D41" s="63" t="s">
        <v>241</v>
      </c>
      <c r="E41" s="62" t="s">
        <v>214</v>
      </c>
      <c r="F41" s="61">
        <v>100</v>
      </c>
      <c r="G41" s="60">
        <v>0</v>
      </c>
      <c r="H41" s="59">
        <f>ROUND(F41*G41,2)</f>
        <v>0</v>
      </c>
    </row>
    <row r="42" spans="2:8" s="73" customFormat="1" ht="12.75">
      <c r="B42" s="77"/>
      <c r="C42" s="77"/>
      <c r="D42" s="78"/>
      <c r="E42" s="77"/>
      <c r="F42" s="76"/>
      <c r="G42" s="75"/>
      <c r="H42" s="74"/>
    </row>
    <row r="43" ht="12.75">
      <c r="D43" s="72" t="s">
        <v>240</v>
      </c>
    </row>
    <row r="44" spans="2:8" ht="25.5">
      <c r="B44" s="62" t="s">
        <v>48</v>
      </c>
      <c r="C44" s="62" t="s">
        <v>239</v>
      </c>
      <c r="D44" s="63" t="s">
        <v>238</v>
      </c>
      <c r="E44" s="62" t="s">
        <v>91</v>
      </c>
      <c r="F44" s="61">
        <v>9115</v>
      </c>
      <c r="G44" s="60">
        <v>0</v>
      </c>
      <c r="H44" s="59">
        <f>ROUND(F44*G44,2)</f>
        <v>0</v>
      </c>
    </row>
    <row r="45" spans="2:8" ht="12.75">
      <c r="B45" s="62" t="s">
        <v>56</v>
      </c>
      <c r="C45" s="62" t="s">
        <v>746</v>
      </c>
      <c r="D45" s="63" t="s">
        <v>236</v>
      </c>
      <c r="E45" s="62" t="s">
        <v>91</v>
      </c>
      <c r="F45" s="61">
        <v>245</v>
      </c>
      <c r="G45" s="60">
        <v>0</v>
      </c>
      <c r="H45" s="59">
        <f>ROUND(F45*G45,2)</f>
        <v>0</v>
      </c>
    </row>
    <row r="46" ht="25.5">
      <c r="D46" s="71" t="s">
        <v>107</v>
      </c>
    </row>
    <row r="47" spans="2:8" s="73" customFormat="1" ht="12.75">
      <c r="B47" s="77"/>
      <c r="C47" s="77"/>
      <c r="D47" s="78"/>
      <c r="E47" s="77"/>
      <c r="F47" s="76"/>
      <c r="G47" s="75"/>
      <c r="H47" s="74"/>
    </row>
    <row r="48" ht="12.75">
      <c r="D48" s="72" t="s">
        <v>235</v>
      </c>
    </row>
    <row r="49" spans="2:8" ht="25.5">
      <c r="B49" s="62" t="s">
        <v>48</v>
      </c>
      <c r="C49" s="62" t="s">
        <v>234</v>
      </c>
      <c r="D49" s="63" t="s">
        <v>233</v>
      </c>
      <c r="E49" s="62" t="s">
        <v>91</v>
      </c>
      <c r="F49" s="61">
        <v>1965</v>
      </c>
      <c r="G49" s="60">
        <v>0</v>
      </c>
      <c r="H49" s="59">
        <f>ROUND(F49*G49,2)</f>
        <v>0</v>
      </c>
    </row>
    <row r="50" spans="2:8" s="73" customFormat="1" ht="12.75">
      <c r="B50" s="77"/>
      <c r="C50" s="77"/>
      <c r="D50" s="78"/>
      <c r="E50" s="77"/>
      <c r="F50" s="76"/>
      <c r="G50" s="75"/>
      <c r="H50" s="74"/>
    </row>
    <row r="51" ht="12.75">
      <c r="D51" s="72" t="s">
        <v>232</v>
      </c>
    </row>
    <row r="52" spans="2:8" ht="25.5">
      <c r="B52" s="62" t="s">
        <v>48</v>
      </c>
      <c r="C52" s="62" t="s">
        <v>231</v>
      </c>
      <c r="D52" s="63" t="s">
        <v>230</v>
      </c>
      <c r="E52" s="62" t="s">
        <v>91</v>
      </c>
      <c r="F52" s="61">
        <v>35</v>
      </c>
      <c r="G52" s="60">
        <v>0</v>
      </c>
      <c r="H52" s="59">
        <f>ROUND(F52*G52,2)</f>
        <v>0</v>
      </c>
    </row>
    <row r="53" spans="2:8" s="73" customFormat="1" ht="12.75">
      <c r="B53" s="77"/>
      <c r="C53" s="77"/>
      <c r="D53" s="78"/>
      <c r="E53" s="77"/>
      <c r="F53" s="76"/>
      <c r="G53" s="75"/>
      <c r="H53" s="74"/>
    </row>
    <row r="54" ht="25.5">
      <c r="D54" s="72" t="s">
        <v>229</v>
      </c>
    </row>
    <row r="55" spans="2:8" ht="12.75">
      <c r="B55" s="62" t="s">
        <v>48</v>
      </c>
      <c r="C55" s="62" t="s">
        <v>228</v>
      </c>
      <c r="D55" s="63" t="s">
        <v>227</v>
      </c>
      <c r="E55" s="62" t="s">
        <v>223</v>
      </c>
      <c r="F55" s="61">
        <v>5647</v>
      </c>
      <c r="G55" s="60">
        <v>0</v>
      </c>
      <c r="H55" s="59">
        <f>ROUND(F55*G55,2)</f>
        <v>0</v>
      </c>
    </row>
    <row r="56" spans="2:8" ht="12.75">
      <c r="B56" s="62" t="s">
        <v>56</v>
      </c>
      <c r="C56" s="62" t="s">
        <v>226</v>
      </c>
      <c r="D56" s="63" t="s">
        <v>225</v>
      </c>
      <c r="E56" s="62" t="s">
        <v>214</v>
      </c>
      <c r="F56" s="61">
        <v>2807</v>
      </c>
      <c r="G56" s="60">
        <v>0</v>
      </c>
      <c r="H56" s="59">
        <f>ROUND(F56*G56,2)</f>
        <v>0</v>
      </c>
    </row>
    <row r="57" spans="2:8" ht="25.5">
      <c r="B57" s="62" t="s">
        <v>52</v>
      </c>
      <c r="C57" s="62" t="s">
        <v>237</v>
      </c>
      <c r="D57" s="63" t="s">
        <v>224</v>
      </c>
      <c r="E57" s="62" t="s">
        <v>223</v>
      </c>
      <c r="F57" s="61">
        <v>1971</v>
      </c>
      <c r="G57" s="60">
        <v>0</v>
      </c>
      <c r="H57" s="59">
        <f>ROUND(F57*G57,2)</f>
        <v>0</v>
      </c>
    </row>
    <row r="58" spans="2:8" s="73" customFormat="1" ht="12.75">
      <c r="B58" s="77"/>
      <c r="C58" s="77"/>
      <c r="D58" s="78"/>
      <c r="E58" s="77"/>
      <c r="F58" s="76"/>
      <c r="G58" s="75"/>
      <c r="H58" s="74"/>
    </row>
    <row r="59" spans="4:8" ht="12.75">
      <c r="D59" s="72" t="s">
        <v>222</v>
      </c>
      <c r="G59" s="64" t="s">
        <v>221</v>
      </c>
      <c r="H59" s="82">
        <f>+SUM(H60:H90)</f>
        <v>0</v>
      </c>
    </row>
    <row r="60" spans="2:8" s="73" customFormat="1" ht="12.75">
      <c r="B60" s="77"/>
      <c r="C60" s="77"/>
      <c r="D60" s="81"/>
      <c r="E60" s="77"/>
      <c r="F60" s="76"/>
      <c r="G60" s="80"/>
      <c r="H60" s="79"/>
    </row>
    <row r="61" ht="12.75">
      <c r="D61" s="72" t="s">
        <v>220</v>
      </c>
    </row>
    <row r="62" spans="2:8" ht="25.5">
      <c r="B62" s="62" t="s">
        <v>48</v>
      </c>
      <c r="C62" s="62" t="s">
        <v>219</v>
      </c>
      <c r="D62" s="63" t="s">
        <v>218</v>
      </c>
      <c r="E62" s="62" t="s">
        <v>214</v>
      </c>
      <c r="F62" s="61">
        <v>393</v>
      </c>
      <c r="G62" s="60">
        <v>0</v>
      </c>
      <c r="H62" s="59">
        <f>ROUND(F62*G62,2)</f>
        <v>0</v>
      </c>
    </row>
    <row r="63" ht="25.5">
      <c r="D63" s="71" t="s">
        <v>217</v>
      </c>
    </row>
    <row r="64" spans="2:8" ht="25.5">
      <c r="B64" s="62" t="s">
        <v>56</v>
      </c>
      <c r="C64" s="62" t="s">
        <v>216</v>
      </c>
      <c r="D64" s="63" t="s">
        <v>215</v>
      </c>
      <c r="E64" s="62" t="s">
        <v>214</v>
      </c>
      <c r="F64" s="61">
        <v>2021</v>
      </c>
      <c r="G64" s="60">
        <v>0</v>
      </c>
      <c r="H64" s="59">
        <f>ROUND(F64*G64,2)</f>
        <v>0</v>
      </c>
    </row>
    <row r="65" ht="38.25">
      <c r="D65" s="71" t="s">
        <v>213</v>
      </c>
    </row>
    <row r="66" spans="2:8" ht="25.5">
      <c r="B66" s="62" t="s">
        <v>52</v>
      </c>
      <c r="C66" s="62" t="s">
        <v>212</v>
      </c>
      <c r="D66" s="63" t="s">
        <v>211</v>
      </c>
      <c r="E66" s="62" t="s">
        <v>91</v>
      </c>
      <c r="F66" s="61">
        <v>6310</v>
      </c>
      <c r="G66" s="60">
        <v>0</v>
      </c>
      <c r="H66" s="59">
        <f>ROUND(F66*G66,2)</f>
        <v>0</v>
      </c>
    </row>
    <row r="67" ht="25.5">
      <c r="D67" s="71" t="s">
        <v>210</v>
      </c>
    </row>
    <row r="68" spans="2:8" ht="38.25">
      <c r="B68" s="62" t="s">
        <v>106</v>
      </c>
      <c r="C68" s="62" t="s">
        <v>209</v>
      </c>
      <c r="D68" s="63" t="s">
        <v>208</v>
      </c>
      <c r="E68" s="62" t="s">
        <v>91</v>
      </c>
      <c r="F68" s="61">
        <v>1000</v>
      </c>
      <c r="G68" s="60">
        <v>0</v>
      </c>
      <c r="H68" s="59">
        <f>ROUND(F68*G68,2)</f>
        <v>0</v>
      </c>
    </row>
    <row r="69" ht="38.25">
      <c r="D69" s="71" t="s">
        <v>207</v>
      </c>
    </row>
    <row r="70" spans="2:8" ht="25.5">
      <c r="B70" s="62" t="s">
        <v>103</v>
      </c>
      <c r="C70" s="62" t="s">
        <v>206</v>
      </c>
      <c r="D70" s="63" t="s">
        <v>205</v>
      </c>
      <c r="E70" s="62" t="s">
        <v>91</v>
      </c>
      <c r="F70" s="61">
        <v>160</v>
      </c>
      <c r="G70" s="60">
        <v>0</v>
      </c>
      <c r="H70" s="59">
        <f>ROUND(F70*G70,2)</f>
        <v>0</v>
      </c>
    </row>
    <row r="71" spans="2:8" s="73" customFormat="1" ht="12.75">
      <c r="B71" s="77"/>
      <c r="C71" s="77"/>
      <c r="D71" s="78"/>
      <c r="E71" s="77"/>
      <c r="F71" s="76"/>
      <c r="G71" s="75"/>
      <c r="H71" s="74"/>
    </row>
    <row r="72" ht="12.75">
      <c r="D72" s="72" t="s">
        <v>204</v>
      </c>
    </row>
    <row r="73" spans="2:8" ht="25.5">
      <c r="B73" s="62" t="s">
        <v>48</v>
      </c>
      <c r="C73" s="62" t="s">
        <v>203</v>
      </c>
      <c r="D73" s="63" t="s">
        <v>202</v>
      </c>
      <c r="E73" s="62" t="s">
        <v>91</v>
      </c>
      <c r="F73" s="61">
        <v>6433</v>
      </c>
      <c r="G73" s="60">
        <v>0</v>
      </c>
      <c r="H73" s="59">
        <f>ROUND(F73*G73,2)</f>
        <v>0</v>
      </c>
    </row>
    <row r="74" ht="25.5">
      <c r="D74" s="71" t="s">
        <v>201</v>
      </c>
    </row>
    <row r="75" spans="2:8" ht="38.25">
      <c r="B75" s="62" t="s">
        <v>56</v>
      </c>
      <c r="C75" s="62" t="s">
        <v>200</v>
      </c>
      <c r="D75" s="63" t="s">
        <v>199</v>
      </c>
      <c r="E75" s="62" t="s">
        <v>91</v>
      </c>
      <c r="F75" s="61">
        <v>1961</v>
      </c>
      <c r="G75" s="60">
        <v>0</v>
      </c>
      <c r="H75" s="59">
        <f>ROUND(F75*G75,2)</f>
        <v>0</v>
      </c>
    </row>
    <row r="76" ht="38.25">
      <c r="D76" s="71" t="s">
        <v>198</v>
      </c>
    </row>
    <row r="77" spans="2:8" ht="25.5">
      <c r="B77" s="62" t="s">
        <v>52</v>
      </c>
      <c r="C77" s="62" t="s">
        <v>197</v>
      </c>
      <c r="D77" s="63" t="s">
        <v>196</v>
      </c>
      <c r="E77" s="62" t="s">
        <v>91</v>
      </c>
      <c r="F77" s="61">
        <v>6433</v>
      </c>
      <c r="G77" s="60">
        <v>0</v>
      </c>
      <c r="H77" s="59">
        <f>ROUND(F77*G77,2)</f>
        <v>0</v>
      </c>
    </row>
    <row r="78" spans="2:8" s="73" customFormat="1" ht="12.75">
      <c r="B78" s="77"/>
      <c r="C78" s="77"/>
      <c r="D78" s="78"/>
      <c r="E78" s="77"/>
      <c r="F78" s="76"/>
      <c r="G78" s="75"/>
      <c r="H78" s="74"/>
    </row>
    <row r="79" ht="12.75">
      <c r="D79" s="72" t="s">
        <v>195</v>
      </c>
    </row>
    <row r="80" spans="2:8" ht="63.75">
      <c r="B80" s="62" t="s">
        <v>48</v>
      </c>
      <c r="C80" s="62" t="s">
        <v>745</v>
      </c>
      <c r="D80" s="63" t="s">
        <v>194</v>
      </c>
      <c r="E80" s="62" t="s">
        <v>91</v>
      </c>
      <c r="F80" s="61">
        <v>44.1</v>
      </c>
      <c r="G80" s="60">
        <v>0</v>
      </c>
      <c r="H80" s="59">
        <f>ROUND(F80*G80,2)</f>
        <v>0</v>
      </c>
    </row>
    <row r="81" spans="2:8" ht="63.75">
      <c r="B81" s="62" t="s">
        <v>56</v>
      </c>
      <c r="C81" s="62" t="s">
        <v>744</v>
      </c>
      <c r="D81" s="63" t="s">
        <v>193</v>
      </c>
      <c r="E81" s="62" t="s">
        <v>91</v>
      </c>
      <c r="F81" s="61">
        <v>17.4</v>
      </c>
      <c r="G81" s="60">
        <v>0</v>
      </c>
      <c r="H81" s="59">
        <f>ROUND(F81*G81,2)</f>
        <v>0</v>
      </c>
    </row>
    <row r="82" spans="2:8" ht="25.5">
      <c r="B82" s="62" t="s">
        <v>52</v>
      </c>
      <c r="C82" s="62" t="s">
        <v>743</v>
      </c>
      <c r="D82" s="63" t="s">
        <v>192</v>
      </c>
      <c r="E82" s="62" t="s">
        <v>87</v>
      </c>
      <c r="F82" s="61">
        <v>205</v>
      </c>
      <c r="G82" s="60">
        <v>0</v>
      </c>
      <c r="H82" s="59">
        <f>ROUND(F82*G82,2)</f>
        <v>0</v>
      </c>
    </row>
    <row r="83" spans="2:8" ht="25.5">
      <c r="B83" s="62" t="s">
        <v>106</v>
      </c>
      <c r="C83" s="62" t="s">
        <v>191</v>
      </c>
      <c r="D83" s="63" t="s">
        <v>190</v>
      </c>
      <c r="E83" s="62" t="s">
        <v>91</v>
      </c>
      <c r="F83" s="61">
        <v>245</v>
      </c>
      <c r="G83" s="60">
        <v>0</v>
      </c>
      <c r="H83" s="59">
        <f>ROUND(F83*G83,2)</f>
        <v>0</v>
      </c>
    </row>
    <row r="84" spans="2:8" s="73" customFormat="1" ht="12.75">
      <c r="B84" s="77"/>
      <c r="C84" s="77"/>
      <c r="D84" s="78"/>
      <c r="E84" s="77"/>
      <c r="F84" s="76"/>
      <c r="G84" s="75"/>
      <c r="H84" s="74"/>
    </row>
    <row r="85" ht="12.75">
      <c r="D85" s="72" t="s">
        <v>189</v>
      </c>
    </row>
    <row r="86" spans="2:8" ht="51">
      <c r="B86" s="62" t="s">
        <v>48</v>
      </c>
      <c r="C86" s="62" t="s">
        <v>742</v>
      </c>
      <c r="D86" s="63" t="s">
        <v>755</v>
      </c>
      <c r="E86" s="62" t="s">
        <v>87</v>
      </c>
      <c r="F86" s="61">
        <v>1221</v>
      </c>
      <c r="G86" s="60">
        <v>0</v>
      </c>
      <c r="H86" s="59">
        <f>ROUND(F86*G86,2)</f>
        <v>0</v>
      </c>
    </row>
    <row r="87" spans="2:8" ht="51">
      <c r="B87" s="62" t="s">
        <v>56</v>
      </c>
      <c r="C87" s="62" t="s">
        <v>741</v>
      </c>
      <c r="D87" s="63" t="s">
        <v>753</v>
      </c>
      <c r="E87" s="62" t="s">
        <v>87</v>
      </c>
      <c r="F87" s="61">
        <v>388</v>
      </c>
      <c r="G87" s="60">
        <v>0</v>
      </c>
      <c r="H87" s="59">
        <f>ROUND(F87*G87,2)</f>
        <v>0</v>
      </c>
    </row>
    <row r="88" ht="51">
      <c r="D88" s="71" t="s">
        <v>740</v>
      </c>
    </row>
    <row r="89" spans="2:8" ht="51">
      <c r="B89" s="62" t="s">
        <v>52</v>
      </c>
      <c r="C89" s="62" t="s">
        <v>739</v>
      </c>
      <c r="D89" s="63" t="s">
        <v>754</v>
      </c>
      <c r="E89" s="62" t="s">
        <v>87</v>
      </c>
      <c r="F89" s="61">
        <v>30</v>
      </c>
      <c r="G89" s="60">
        <v>0</v>
      </c>
      <c r="H89" s="59">
        <f>ROUND(F89*G89,2)</f>
        <v>0</v>
      </c>
    </row>
    <row r="90" spans="2:8" s="73" customFormat="1" ht="12.75">
      <c r="B90" s="77"/>
      <c r="C90" s="77"/>
      <c r="D90" s="78"/>
      <c r="E90" s="77"/>
      <c r="F90" s="76"/>
      <c r="G90" s="75"/>
      <c r="H90" s="74"/>
    </row>
    <row r="91" spans="4:8" ht="12.75">
      <c r="D91" s="72" t="s">
        <v>188</v>
      </c>
      <c r="G91" s="64" t="s">
        <v>187</v>
      </c>
      <c r="H91" s="82">
        <f>+SUM(H92:H119)</f>
        <v>0</v>
      </c>
    </row>
    <row r="92" spans="2:8" s="73" customFormat="1" ht="12.75">
      <c r="B92" s="77"/>
      <c r="C92" s="77"/>
      <c r="D92" s="81"/>
      <c r="E92" s="77"/>
      <c r="F92" s="76"/>
      <c r="G92" s="80"/>
      <c r="H92" s="79"/>
    </row>
    <row r="93" ht="12.75">
      <c r="D93" s="72" t="s">
        <v>186</v>
      </c>
    </row>
    <row r="94" spans="2:8" ht="38.25">
      <c r="B94" s="62" t="s">
        <v>48</v>
      </c>
      <c r="C94" s="62" t="s">
        <v>185</v>
      </c>
      <c r="D94" s="63" t="s">
        <v>184</v>
      </c>
      <c r="E94" s="62" t="s">
        <v>87</v>
      </c>
      <c r="F94" s="61">
        <v>940</v>
      </c>
      <c r="G94" s="60">
        <v>0</v>
      </c>
      <c r="H94" s="59">
        <f>ROUND(F94*G94,2)</f>
        <v>0</v>
      </c>
    </row>
    <row r="95" spans="2:8" s="73" customFormat="1" ht="12.75">
      <c r="B95" s="77"/>
      <c r="C95" s="77"/>
      <c r="D95" s="78"/>
      <c r="E95" s="77"/>
      <c r="F95" s="76"/>
      <c r="G95" s="75"/>
      <c r="H95" s="74"/>
    </row>
    <row r="96" ht="12.75">
      <c r="D96" s="72" t="s">
        <v>183</v>
      </c>
    </row>
    <row r="97" spans="2:8" ht="25.5">
      <c r="B97" s="62" t="s">
        <v>48</v>
      </c>
      <c r="C97" s="62" t="s">
        <v>182</v>
      </c>
      <c r="D97" s="63" t="s">
        <v>181</v>
      </c>
      <c r="E97" s="62" t="s">
        <v>87</v>
      </c>
      <c r="F97" s="61">
        <v>1158</v>
      </c>
      <c r="G97" s="60">
        <v>0</v>
      </c>
      <c r="H97" s="59">
        <f>ROUND(F97*G97,2)</f>
        <v>0</v>
      </c>
    </row>
    <row r="98" spans="2:8" s="73" customFormat="1" ht="12.75">
      <c r="B98" s="77"/>
      <c r="C98" s="77"/>
      <c r="D98" s="78"/>
      <c r="E98" s="77"/>
      <c r="F98" s="76"/>
      <c r="G98" s="75"/>
      <c r="H98" s="74"/>
    </row>
    <row r="99" ht="12.75">
      <c r="D99" s="72" t="s">
        <v>180</v>
      </c>
    </row>
    <row r="100" spans="2:8" ht="12.75">
      <c r="B100" s="62" t="s">
        <v>48</v>
      </c>
      <c r="C100" s="62" t="s">
        <v>179</v>
      </c>
      <c r="D100" s="63" t="s">
        <v>178</v>
      </c>
      <c r="E100" s="62" t="s">
        <v>87</v>
      </c>
      <c r="F100" s="61">
        <v>214</v>
      </c>
      <c r="G100" s="60">
        <v>0</v>
      </c>
      <c r="H100" s="59">
        <f>ROUND(F100*G100,2)</f>
        <v>0</v>
      </c>
    </row>
    <row r="101" spans="2:8" ht="12.75">
      <c r="B101" s="62" t="s">
        <v>56</v>
      </c>
      <c r="C101" s="62" t="s">
        <v>177</v>
      </c>
      <c r="D101" s="63" t="s">
        <v>176</v>
      </c>
      <c r="E101" s="62" t="s">
        <v>87</v>
      </c>
      <c r="F101" s="61">
        <v>175</v>
      </c>
      <c r="G101" s="60">
        <v>0</v>
      </c>
      <c r="H101" s="59">
        <f>ROUND(F101*G101,2)</f>
        <v>0</v>
      </c>
    </row>
    <row r="102" spans="2:8" ht="12.75">
      <c r="B102" s="62" t="s">
        <v>52</v>
      </c>
      <c r="C102" s="62" t="s">
        <v>175</v>
      </c>
      <c r="D102" s="63" t="s">
        <v>174</v>
      </c>
      <c r="E102" s="62" t="s">
        <v>87</v>
      </c>
      <c r="F102" s="61">
        <v>190</v>
      </c>
      <c r="G102" s="60">
        <v>0</v>
      </c>
      <c r="H102" s="59">
        <f>ROUND(F102*G102,2)</f>
        <v>0</v>
      </c>
    </row>
    <row r="103" spans="2:8" ht="38.25">
      <c r="B103" s="62" t="s">
        <v>106</v>
      </c>
      <c r="C103" s="62" t="s">
        <v>173</v>
      </c>
      <c r="D103" s="63" t="s">
        <v>172</v>
      </c>
      <c r="E103" s="62" t="s">
        <v>87</v>
      </c>
      <c r="F103" s="61">
        <v>164</v>
      </c>
      <c r="G103" s="60">
        <v>0</v>
      </c>
      <c r="H103" s="59">
        <f>ROUND(F103*G103,2)</f>
        <v>0</v>
      </c>
    </row>
    <row r="104" ht="25.5">
      <c r="D104" s="71" t="s">
        <v>171</v>
      </c>
    </row>
    <row r="105" spans="2:8" ht="51">
      <c r="B105" s="62" t="s">
        <v>103</v>
      </c>
      <c r="C105" s="62" t="s">
        <v>170</v>
      </c>
      <c r="D105" s="63" t="s">
        <v>169</v>
      </c>
      <c r="E105" s="62" t="s">
        <v>50</v>
      </c>
      <c r="F105" s="61">
        <v>24</v>
      </c>
      <c r="G105" s="60">
        <v>0</v>
      </c>
      <c r="H105" s="59">
        <f>ROUND(F105*G105,2)</f>
        <v>0</v>
      </c>
    </row>
    <row r="106" spans="2:8" ht="25.5">
      <c r="B106" s="62" t="s">
        <v>100</v>
      </c>
      <c r="C106" s="62" t="s">
        <v>168</v>
      </c>
      <c r="D106" s="63" t="s">
        <v>167</v>
      </c>
      <c r="E106" s="62" t="s">
        <v>50</v>
      </c>
      <c r="F106" s="61">
        <v>24</v>
      </c>
      <c r="G106" s="60">
        <v>0</v>
      </c>
      <c r="H106" s="59">
        <f>ROUND(F106*G106,2)</f>
        <v>0</v>
      </c>
    </row>
    <row r="107" ht="63.75">
      <c r="D107" s="71" t="s">
        <v>166</v>
      </c>
    </row>
    <row r="108" spans="2:8" ht="25.5">
      <c r="B108" s="62" t="s">
        <v>97</v>
      </c>
      <c r="C108" s="62" t="s">
        <v>165</v>
      </c>
      <c r="D108" s="63" t="s">
        <v>164</v>
      </c>
      <c r="E108" s="62" t="s">
        <v>87</v>
      </c>
      <c r="F108" s="61">
        <v>164</v>
      </c>
      <c r="G108" s="60">
        <v>0</v>
      </c>
      <c r="H108" s="59">
        <f>ROUND(F108*G108,2)</f>
        <v>0</v>
      </c>
    </row>
    <row r="109" spans="2:8" s="73" customFormat="1" ht="12.75">
      <c r="B109" s="77"/>
      <c r="C109" s="77"/>
      <c r="D109" s="78"/>
      <c r="E109" s="77"/>
      <c r="F109" s="76"/>
      <c r="G109" s="75"/>
      <c r="H109" s="74"/>
    </row>
    <row r="110" ht="12.75">
      <c r="D110" s="72" t="s">
        <v>163</v>
      </c>
    </row>
    <row r="111" spans="2:8" ht="25.5">
      <c r="B111" s="62" t="s">
        <v>48</v>
      </c>
      <c r="C111" s="62" t="s">
        <v>162</v>
      </c>
      <c r="D111" s="63" t="s">
        <v>161</v>
      </c>
      <c r="E111" s="62" t="s">
        <v>50</v>
      </c>
      <c r="F111" s="61">
        <v>49</v>
      </c>
      <c r="G111" s="60">
        <v>0</v>
      </c>
      <c r="H111" s="59">
        <f>ROUND(F111*G111,2)</f>
        <v>0</v>
      </c>
    </row>
    <row r="112" ht="25.5">
      <c r="D112" s="71" t="s">
        <v>160</v>
      </c>
    </row>
    <row r="113" spans="2:8" ht="12.75">
      <c r="B113" s="62" t="s">
        <v>56</v>
      </c>
      <c r="C113" s="62" t="s">
        <v>159</v>
      </c>
      <c r="D113" s="63" t="s">
        <v>158</v>
      </c>
      <c r="E113" s="62" t="s">
        <v>50</v>
      </c>
      <c r="F113" s="61">
        <v>49</v>
      </c>
      <c r="G113" s="60">
        <v>0</v>
      </c>
      <c r="H113" s="59">
        <f>ROUND(F113*G113,2)</f>
        <v>0</v>
      </c>
    </row>
    <row r="114" spans="2:8" ht="38.25">
      <c r="B114" s="62" t="s">
        <v>52</v>
      </c>
      <c r="C114" s="62" t="s">
        <v>157</v>
      </c>
      <c r="D114" s="63" t="s">
        <v>156</v>
      </c>
      <c r="E114" s="62" t="s">
        <v>50</v>
      </c>
      <c r="F114" s="61">
        <v>2</v>
      </c>
      <c r="G114" s="60">
        <v>0</v>
      </c>
      <c r="H114" s="59">
        <f>ROUND(F114*G114,2)</f>
        <v>0</v>
      </c>
    </row>
    <row r="115" spans="2:8" ht="25.5">
      <c r="B115" s="62" t="s">
        <v>106</v>
      </c>
      <c r="C115" s="62" t="s">
        <v>155</v>
      </c>
      <c r="D115" s="63" t="s">
        <v>154</v>
      </c>
      <c r="E115" s="62" t="s">
        <v>50</v>
      </c>
      <c r="F115" s="61">
        <v>47</v>
      </c>
      <c r="G115" s="60">
        <v>0</v>
      </c>
      <c r="H115" s="59">
        <f>ROUND(F115*G115,2)</f>
        <v>0</v>
      </c>
    </row>
    <row r="116" spans="2:8" ht="51">
      <c r="B116" s="62" t="s">
        <v>103</v>
      </c>
      <c r="C116" s="62" t="s">
        <v>153</v>
      </c>
      <c r="D116" s="63" t="s">
        <v>152</v>
      </c>
      <c r="E116" s="62" t="s">
        <v>50</v>
      </c>
      <c r="F116" s="61">
        <v>9</v>
      </c>
      <c r="G116" s="60">
        <v>0</v>
      </c>
      <c r="H116" s="59">
        <f>ROUND(F116*G116,2)</f>
        <v>0</v>
      </c>
    </row>
    <row r="117" spans="2:8" ht="12.75">
      <c r="B117" s="62" t="s">
        <v>100</v>
      </c>
      <c r="C117" s="62" t="s">
        <v>151</v>
      </c>
      <c r="D117" s="63" t="s">
        <v>150</v>
      </c>
      <c r="E117" s="62" t="s">
        <v>50</v>
      </c>
      <c r="F117" s="61">
        <v>9</v>
      </c>
      <c r="G117" s="60">
        <v>0</v>
      </c>
      <c r="H117" s="59">
        <f>ROUND(F117*G117,2)</f>
        <v>0</v>
      </c>
    </row>
    <row r="118" ht="25.5">
      <c r="D118" s="71" t="s">
        <v>149</v>
      </c>
    </row>
    <row r="119" spans="2:8" s="73" customFormat="1" ht="12.75">
      <c r="B119" s="77"/>
      <c r="C119" s="77"/>
      <c r="D119" s="78"/>
      <c r="E119" s="77"/>
      <c r="F119" s="76"/>
      <c r="G119" s="75"/>
      <c r="H119" s="74"/>
    </row>
    <row r="120" spans="4:8" ht="12.75">
      <c r="D120" s="72" t="s">
        <v>148</v>
      </c>
      <c r="G120" s="64" t="s">
        <v>147</v>
      </c>
      <c r="H120" s="82">
        <f>+SUM(H121:H124)</f>
        <v>0</v>
      </c>
    </row>
    <row r="121" spans="2:8" s="73" customFormat="1" ht="12.75">
      <c r="B121" s="77"/>
      <c r="C121" s="77"/>
      <c r="D121" s="81"/>
      <c r="E121" s="77"/>
      <c r="F121" s="76"/>
      <c r="G121" s="80"/>
      <c r="H121" s="79"/>
    </row>
    <row r="122" ht="12.75">
      <c r="D122" s="72" t="s">
        <v>146</v>
      </c>
    </row>
    <row r="123" spans="2:8" ht="12.75">
      <c r="B123" s="62" t="s">
        <v>48</v>
      </c>
      <c r="C123" s="62" t="s">
        <v>738</v>
      </c>
      <c r="D123" s="63" t="s">
        <v>145</v>
      </c>
      <c r="E123" s="62" t="s">
        <v>87</v>
      </c>
      <c r="F123" s="61">
        <v>245</v>
      </c>
      <c r="G123" s="60">
        <v>0</v>
      </c>
      <c r="H123" s="59">
        <f>ROUND(F123*G123,2)</f>
        <v>0</v>
      </c>
    </row>
    <row r="124" spans="2:8" s="73" customFormat="1" ht="12.75">
      <c r="B124" s="77"/>
      <c r="C124" s="77"/>
      <c r="D124" s="78"/>
      <c r="E124" s="77"/>
      <c r="F124" s="76"/>
      <c r="G124" s="75"/>
      <c r="H124" s="74"/>
    </row>
    <row r="125" spans="4:8" ht="12.75">
      <c r="D125" s="72" t="s">
        <v>144</v>
      </c>
      <c r="G125" s="64" t="s">
        <v>143</v>
      </c>
      <c r="H125" s="82">
        <f>+SUM(H126:H166)</f>
        <v>0</v>
      </c>
    </row>
    <row r="126" spans="2:8" s="73" customFormat="1" ht="12.75">
      <c r="B126" s="77"/>
      <c r="C126" s="77"/>
      <c r="D126" s="81"/>
      <c r="E126" s="77"/>
      <c r="F126" s="76"/>
      <c r="G126" s="80"/>
      <c r="H126" s="79"/>
    </row>
    <row r="127" ht="12.75">
      <c r="D127" s="72" t="s">
        <v>142</v>
      </c>
    </row>
    <row r="128" spans="2:8" ht="25.5">
      <c r="B128" s="62" t="s">
        <v>48</v>
      </c>
      <c r="C128" s="62" t="s">
        <v>141</v>
      </c>
      <c r="D128" s="63" t="s">
        <v>140</v>
      </c>
      <c r="E128" s="62" t="s">
        <v>50</v>
      </c>
      <c r="F128" s="61">
        <v>30</v>
      </c>
      <c r="G128" s="60">
        <v>0</v>
      </c>
      <c r="H128" s="59">
        <f aca="true" t="shared" si="0" ref="H128:H140">ROUND(F128*G128,2)</f>
        <v>0</v>
      </c>
    </row>
    <row r="129" spans="2:8" ht="38.25">
      <c r="B129" s="62" t="s">
        <v>56</v>
      </c>
      <c r="C129" s="62" t="s">
        <v>139</v>
      </c>
      <c r="D129" s="63" t="s">
        <v>138</v>
      </c>
      <c r="E129" s="62" t="s">
        <v>50</v>
      </c>
      <c r="F129" s="61">
        <v>4</v>
      </c>
      <c r="G129" s="60">
        <v>0</v>
      </c>
      <c r="H129" s="59">
        <f t="shared" si="0"/>
        <v>0</v>
      </c>
    </row>
    <row r="130" spans="2:8" ht="38.25">
      <c r="B130" s="62" t="s">
        <v>52</v>
      </c>
      <c r="C130" s="62" t="s">
        <v>137</v>
      </c>
      <c r="D130" s="63" t="s">
        <v>136</v>
      </c>
      <c r="E130" s="62" t="s">
        <v>50</v>
      </c>
      <c r="F130" s="61">
        <v>1</v>
      </c>
      <c r="G130" s="60">
        <v>0</v>
      </c>
      <c r="H130" s="59">
        <f t="shared" si="0"/>
        <v>0</v>
      </c>
    </row>
    <row r="131" spans="2:8" ht="38.25">
      <c r="B131" s="62" t="s">
        <v>106</v>
      </c>
      <c r="C131" s="62" t="s">
        <v>135</v>
      </c>
      <c r="D131" s="63" t="s">
        <v>134</v>
      </c>
      <c r="E131" s="62" t="s">
        <v>50</v>
      </c>
      <c r="F131" s="61">
        <v>1</v>
      </c>
      <c r="G131" s="60">
        <v>0</v>
      </c>
      <c r="H131" s="59">
        <f t="shared" si="0"/>
        <v>0</v>
      </c>
    </row>
    <row r="132" spans="2:8" ht="38.25">
      <c r="B132" s="62" t="s">
        <v>103</v>
      </c>
      <c r="C132" s="62" t="s">
        <v>133</v>
      </c>
      <c r="D132" s="63" t="s">
        <v>132</v>
      </c>
      <c r="E132" s="62" t="s">
        <v>50</v>
      </c>
      <c r="F132" s="61">
        <v>19</v>
      </c>
      <c r="G132" s="60">
        <v>0</v>
      </c>
      <c r="H132" s="59">
        <f t="shared" si="0"/>
        <v>0</v>
      </c>
    </row>
    <row r="133" spans="2:8" ht="38.25">
      <c r="B133" s="62" t="s">
        <v>100</v>
      </c>
      <c r="C133" s="62" t="s">
        <v>131</v>
      </c>
      <c r="D133" s="63" t="s">
        <v>130</v>
      </c>
      <c r="E133" s="62" t="s">
        <v>50</v>
      </c>
      <c r="F133" s="61">
        <v>2</v>
      </c>
      <c r="G133" s="60">
        <v>0</v>
      </c>
      <c r="H133" s="59">
        <f t="shared" si="0"/>
        <v>0</v>
      </c>
    </row>
    <row r="134" spans="2:8" ht="38.25">
      <c r="B134" s="62" t="s">
        <v>97</v>
      </c>
      <c r="C134" s="62" t="s">
        <v>737</v>
      </c>
      <c r="D134" s="63" t="s">
        <v>736</v>
      </c>
      <c r="E134" s="62" t="s">
        <v>50</v>
      </c>
      <c r="F134" s="61">
        <v>6</v>
      </c>
      <c r="G134" s="60">
        <v>0</v>
      </c>
      <c r="H134" s="59">
        <f t="shared" si="0"/>
        <v>0</v>
      </c>
    </row>
    <row r="135" spans="2:8" ht="38.25">
      <c r="B135" s="62" t="s">
        <v>94</v>
      </c>
      <c r="C135" s="62" t="s">
        <v>129</v>
      </c>
      <c r="D135" s="63" t="s">
        <v>128</v>
      </c>
      <c r="E135" s="62" t="s">
        <v>50</v>
      </c>
      <c r="F135" s="61">
        <v>1</v>
      </c>
      <c r="G135" s="60">
        <v>0</v>
      </c>
      <c r="H135" s="59">
        <f t="shared" si="0"/>
        <v>0</v>
      </c>
    </row>
    <row r="136" spans="2:8" ht="51">
      <c r="B136" s="62" t="s">
        <v>90</v>
      </c>
      <c r="C136" s="62" t="s">
        <v>127</v>
      </c>
      <c r="D136" s="63" t="s">
        <v>126</v>
      </c>
      <c r="E136" s="62" t="s">
        <v>50</v>
      </c>
      <c r="F136" s="61">
        <v>11</v>
      </c>
      <c r="G136" s="60">
        <v>0</v>
      </c>
      <c r="H136" s="59">
        <f t="shared" si="0"/>
        <v>0</v>
      </c>
    </row>
    <row r="137" spans="2:8" ht="51">
      <c r="B137" s="62" t="s">
        <v>86</v>
      </c>
      <c r="C137" s="62" t="s">
        <v>125</v>
      </c>
      <c r="D137" s="63" t="s">
        <v>124</v>
      </c>
      <c r="E137" s="62" t="s">
        <v>50</v>
      </c>
      <c r="F137" s="61">
        <v>3</v>
      </c>
      <c r="G137" s="60">
        <v>0</v>
      </c>
      <c r="H137" s="59">
        <f t="shared" si="0"/>
        <v>0</v>
      </c>
    </row>
    <row r="138" spans="2:8" ht="51">
      <c r="B138" s="62" t="s">
        <v>121</v>
      </c>
      <c r="C138" s="62" t="s">
        <v>123</v>
      </c>
      <c r="D138" s="63" t="s">
        <v>122</v>
      </c>
      <c r="E138" s="62" t="s">
        <v>50</v>
      </c>
      <c r="F138" s="61">
        <v>13</v>
      </c>
      <c r="G138" s="60">
        <v>0</v>
      </c>
      <c r="H138" s="59">
        <f t="shared" si="0"/>
        <v>0</v>
      </c>
    </row>
    <row r="139" spans="2:8" ht="51">
      <c r="B139" s="62" t="s">
        <v>118</v>
      </c>
      <c r="C139" s="62" t="s">
        <v>120</v>
      </c>
      <c r="D139" s="63" t="s">
        <v>119</v>
      </c>
      <c r="E139" s="62" t="s">
        <v>50</v>
      </c>
      <c r="F139" s="61">
        <v>5</v>
      </c>
      <c r="G139" s="60">
        <v>0</v>
      </c>
      <c r="H139" s="59">
        <f t="shared" si="0"/>
        <v>0</v>
      </c>
    </row>
    <row r="140" spans="2:8" ht="51">
      <c r="B140" s="62" t="s">
        <v>422</v>
      </c>
      <c r="C140" s="62" t="s">
        <v>117</v>
      </c>
      <c r="D140" s="63" t="s">
        <v>116</v>
      </c>
      <c r="E140" s="62" t="s">
        <v>50</v>
      </c>
      <c r="F140" s="61">
        <v>14</v>
      </c>
      <c r="G140" s="60">
        <v>0</v>
      </c>
      <c r="H140" s="59">
        <f t="shared" si="0"/>
        <v>0</v>
      </c>
    </row>
    <row r="141" spans="2:8" s="73" customFormat="1" ht="12.75">
      <c r="B141" s="77"/>
      <c r="C141" s="77"/>
      <c r="D141" s="78"/>
      <c r="E141" s="77"/>
      <c r="F141" s="76"/>
      <c r="G141" s="75"/>
      <c r="H141" s="74"/>
    </row>
    <row r="142" ht="12.75">
      <c r="D142" s="72" t="s">
        <v>115</v>
      </c>
    </row>
    <row r="143" spans="2:8" ht="63.75">
      <c r="B143" s="62" t="s">
        <v>48</v>
      </c>
      <c r="C143" s="62" t="s">
        <v>114</v>
      </c>
      <c r="D143" s="63" t="s">
        <v>113</v>
      </c>
      <c r="E143" s="62" t="s">
        <v>91</v>
      </c>
      <c r="F143" s="61">
        <v>192</v>
      </c>
      <c r="G143" s="60">
        <v>0</v>
      </c>
      <c r="H143" s="59">
        <f>ROUND(F143*G143,2)</f>
        <v>0</v>
      </c>
    </row>
    <row r="144" ht="51">
      <c r="D144" s="71" t="s">
        <v>83</v>
      </c>
    </row>
    <row r="145" spans="2:8" ht="63.75">
      <c r="B145" s="62" t="s">
        <v>56</v>
      </c>
      <c r="C145" s="62" t="s">
        <v>112</v>
      </c>
      <c r="D145" s="63" t="s">
        <v>111</v>
      </c>
      <c r="E145" s="62" t="s">
        <v>91</v>
      </c>
      <c r="F145" s="61">
        <v>5.5</v>
      </c>
      <c r="G145" s="60">
        <v>0</v>
      </c>
      <c r="H145" s="59">
        <f>ROUND(F145*G145,2)</f>
        <v>0</v>
      </c>
    </row>
    <row r="146" ht="51">
      <c r="D146" s="71" t="s">
        <v>110</v>
      </c>
    </row>
    <row r="147" spans="2:8" ht="51">
      <c r="B147" s="62" t="s">
        <v>52</v>
      </c>
      <c r="C147" s="62" t="s">
        <v>109</v>
      </c>
      <c r="D147" s="63" t="s">
        <v>108</v>
      </c>
      <c r="E147" s="62" t="s">
        <v>87</v>
      </c>
      <c r="F147" s="61">
        <v>85</v>
      </c>
      <c r="G147" s="60">
        <v>0</v>
      </c>
      <c r="H147" s="59">
        <f>ROUND(F147*G147,2)</f>
        <v>0</v>
      </c>
    </row>
    <row r="148" ht="25.5">
      <c r="D148" s="71" t="s">
        <v>107</v>
      </c>
    </row>
    <row r="149" spans="2:8" ht="51">
      <c r="B149" s="62" t="s">
        <v>106</v>
      </c>
      <c r="C149" s="62" t="s">
        <v>105</v>
      </c>
      <c r="D149" s="63" t="s">
        <v>104</v>
      </c>
      <c r="E149" s="62" t="s">
        <v>87</v>
      </c>
      <c r="F149" s="61">
        <v>1006</v>
      </c>
      <c r="G149" s="60">
        <v>0</v>
      </c>
      <c r="H149" s="59">
        <f>ROUND(F149*G149,2)</f>
        <v>0</v>
      </c>
    </row>
    <row r="150" ht="51">
      <c r="D150" s="71" t="s">
        <v>83</v>
      </c>
    </row>
    <row r="151" spans="2:8" ht="25.5">
      <c r="B151" s="62" t="s">
        <v>103</v>
      </c>
      <c r="C151" s="62" t="s">
        <v>102</v>
      </c>
      <c r="D151" s="63" t="s">
        <v>101</v>
      </c>
      <c r="E151" s="62" t="s">
        <v>87</v>
      </c>
      <c r="F151" s="61">
        <v>656</v>
      </c>
      <c r="G151" s="60">
        <v>0</v>
      </c>
      <c r="H151" s="59">
        <f>ROUND(F151*G151,2)</f>
        <v>0</v>
      </c>
    </row>
    <row r="152" spans="2:8" ht="51">
      <c r="B152" s="62" t="s">
        <v>100</v>
      </c>
      <c r="C152" s="62" t="s">
        <v>99</v>
      </c>
      <c r="D152" s="63" t="s">
        <v>98</v>
      </c>
      <c r="E152" s="62" t="s">
        <v>87</v>
      </c>
      <c r="F152" s="61">
        <v>579</v>
      </c>
      <c r="G152" s="60">
        <v>0</v>
      </c>
      <c r="H152" s="59">
        <f>ROUND(F152*G152,2)</f>
        <v>0</v>
      </c>
    </row>
    <row r="153" ht="51">
      <c r="D153" s="71" t="s">
        <v>83</v>
      </c>
    </row>
    <row r="154" spans="2:8" ht="63.75">
      <c r="B154" s="62" t="s">
        <v>97</v>
      </c>
      <c r="C154" s="62" t="s">
        <v>96</v>
      </c>
      <c r="D154" s="63" t="s">
        <v>95</v>
      </c>
      <c r="E154" s="62" t="s">
        <v>91</v>
      </c>
      <c r="F154" s="61">
        <v>42</v>
      </c>
      <c r="G154" s="60">
        <v>0</v>
      </c>
      <c r="H154" s="59">
        <f>ROUND(F154*G154,2)</f>
        <v>0</v>
      </c>
    </row>
    <row r="155" ht="51">
      <c r="D155" s="71" t="s">
        <v>83</v>
      </c>
    </row>
    <row r="156" spans="2:8" ht="63.75">
      <c r="B156" s="62" t="s">
        <v>94</v>
      </c>
      <c r="C156" s="62" t="s">
        <v>93</v>
      </c>
      <c r="D156" s="63" t="s">
        <v>92</v>
      </c>
      <c r="E156" s="62" t="s">
        <v>91</v>
      </c>
      <c r="F156" s="61">
        <v>32.5</v>
      </c>
      <c r="G156" s="60">
        <v>0</v>
      </c>
      <c r="H156" s="59">
        <f>ROUND(F156*G156,2)</f>
        <v>0</v>
      </c>
    </row>
    <row r="157" ht="51">
      <c r="D157" s="71" t="s">
        <v>83</v>
      </c>
    </row>
    <row r="158" spans="2:8" ht="51">
      <c r="B158" s="62" t="s">
        <v>90</v>
      </c>
      <c r="C158" s="62" t="s">
        <v>89</v>
      </c>
      <c r="D158" s="63" t="s">
        <v>88</v>
      </c>
      <c r="E158" s="62" t="s">
        <v>87</v>
      </c>
      <c r="F158" s="61">
        <v>175</v>
      </c>
      <c r="G158" s="60">
        <v>0</v>
      </c>
      <c r="H158" s="59">
        <f>ROUND(F158*G158,2)</f>
        <v>0</v>
      </c>
    </row>
    <row r="159" ht="51">
      <c r="D159" s="71" t="s">
        <v>83</v>
      </c>
    </row>
    <row r="160" spans="2:8" ht="38.25">
      <c r="B160" s="62" t="s">
        <v>86</v>
      </c>
      <c r="C160" s="62" t="s">
        <v>85</v>
      </c>
      <c r="D160" s="63" t="s">
        <v>84</v>
      </c>
      <c r="E160" s="62" t="s">
        <v>50</v>
      </c>
      <c r="F160" s="61">
        <v>9</v>
      </c>
      <c r="G160" s="60">
        <v>0</v>
      </c>
      <c r="H160" s="59">
        <f>ROUND(F160*G160,2)</f>
        <v>0</v>
      </c>
    </row>
    <row r="161" ht="51">
      <c r="D161" s="71" t="s">
        <v>83</v>
      </c>
    </row>
    <row r="162" spans="2:8" s="73" customFormat="1" ht="12.75">
      <c r="B162" s="77"/>
      <c r="C162" s="77"/>
      <c r="D162" s="78"/>
      <c r="E162" s="77"/>
      <c r="F162" s="76"/>
      <c r="G162" s="75"/>
      <c r="H162" s="74"/>
    </row>
    <row r="163" ht="12.75">
      <c r="D163" s="72" t="s">
        <v>82</v>
      </c>
    </row>
    <row r="164" spans="2:8" ht="12.75">
      <c r="B164" s="62" t="s">
        <v>48</v>
      </c>
      <c r="C164" s="62" t="s">
        <v>735</v>
      </c>
      <c r="D164" s="63" t="s">
        <v>81</v>
      </c>
      <c r="E164" s="62" t="s">
        <v>50</v>
      </c>
      <c r="F164" s="61">
        <v>1</v>
      </c>
      <c r="G164" s="60">
        <v>0</v>
      </c>
      <c r="H164" s="59">
        <f>ROUND(F164*G164,2)</f>
        <v>0</v>
      </c>
    </row>
    <row r="165" ht="25.5">
      <c r="D165" s="71" t="s">
        <v>80</v>
      </c>
    </row>
    <row r="166" spans="2:8" s="73" customFormat="1" ht="12.75">
      <c r="B166" s="77"/>
      <c r="C166" s="77"/>
      <c r="D166" s="78"/>
      <c r="E166" s="77"/>
      <c r="F166" s="76"/>
      <c r="G166" s="75"/>
      <c r="H166" s="74"/>
    </row>
    <row r="167" spans="4:8" ht="12.75">
      <c r="D167" s="72" t="s">
        <v>79</v>
      </c>
      <c r="G167" s="64" t="s">
        <v>78</v>
      </c>
      <c r="H167" s="82">
        <f>+SUM(H168:H198)</f>
        <v>0</v>
      </c>
    </row>
    <row r="168" spans="2:8" s="73" customFormat="1" ht="12.75">
      <c r="B168" s="77"/>
      <c r="C168" s="77"/>
      <c r="D168" s="81"/>
      <c r="E168" s="77"/>
      <c r="F168" s="76"/>
      <c r="G168" s="80"/>
      <c r="H168" s="79"/>
    </row>
    <row r="169" ht="12.75">
      <c r="D169" s="72" t="s">
        <v>77</v>
      </c>
    </row>
    <row r="170" spans="2:5" ht="12.75">
      <c r="B170" s="62" t="s">
        <v>48</v>
      </c>
      <c r="C170" s="62" t="s">
        <v>76</v>
      </c>
      <c r="D170" s="63" t="s">
        <v>75</v>
      </c>
      <c r="E170" s="62" t="s">
        <v>46</v>
      </c>
    </row>
    <row r="171" ht="25.5">
      <c r="D171" s="71" t="s">
        <v>71</v>
      </c>
    </row>
    <row r="172" spans="2:8" s="73" customFormat="1" ht="12.75">
      <c r="B172" s="77"/>
      <c r="C172" s="77"/>
      <c r="D172" s="78"/>
      <c r="E172" s="77"/>
      <c r="F172" s="76"/>
      <c r="G172" s="75"/>
      <c r="H172" s="74"/>
    </row>
    <row r="173" ht="12.75">
      <c r="D173" s="72" t="s">
        <v>74</v>
      </c>
    </row>
    <row r="174" spans="2:5" ht="12.75">
      <c r="B174" s="62" t="s">
        <v>48</v>
      </c>
      <c r="C174" s="62" t="s">
        <v>73</v>
      </c>
      <c r="D174" s="63" t="s">
        <v>72</v>
      </c>
      <c r="E174" s="62" t="s">
        <v>46</v>
      </c>
    </row>
    <row r="175" ht="25.5">
      <c r="D175" s="71" t="s">
        <v>71</v>
      </c>
    </row>
    <row r="176" spans="2:8" s="73" customFormat="1" ht="12.75">
      <c r="B176" s="77"/>
      <c r="C176" s="77"/>
      <c r="D176" s="78"/>
      <c r="E176" s="77"/>
      <c r="F176" s="76"/>
      <c r="G176" s="75"/>
      <c r="H176" s="74"/>
    </row>
    <row r="177" ht="12.75">
      <c r="D177" s="72" t="s">
        <v>70</v>
      </c>
    </row>
    <row r="178" spans="2:5" ht="12.75">
      <c r="B178" s="62" t="s">
        <v>48</v>
      </c>
      <c r="C178" s="62" t="s">
        <v>734</v>
      </c>
      <c r="D178" s="63" t="s">
        <v>68</v>
      </c>
      <c r="E178" s="62" t="s">
        <v>46</v>
      </c>
    </row>
    <row r="179" ht="25.5">
      <c r="D179" s="71" t="s">
        <v>67</v>
      </c>
    </row>
    <row r="180" spans="2:8" s="73" customFormat="1" ht="12.75">
      <c r="B180" s="77"/>
      <c r="C180" s="77"/>
      <c r="D180" s="78"/>
      <c r="E180" s="77"/>
      <c r="F180" s="76"/>
      <c r="G180" s="75"/>
      <c r="H180" s="74"/>
    </row>
    <row r="181" ht="12.75">
      <c r="D181" s="72" t="s">
        <v>66</v>
      </c>
    </row>
    <row r="182" spans="2:5" ht="12.75">
      <c r="B182" s="62" t="s">
        <v>48</v>
      </c>
      <c r="C182" s="62" t="s">
        <v>69</v>
      </c>
      <c r="D182" s="63" t="s">
        <v>64</v>
      </c>
      <c r="E182" s="62" t="s">
        <v>46</v>
      </c>
    </row>
    <row r="183" ht="25.5">
      <c r="D183" s="71" t="s">
        <v>63</v>
      </c>
    </row>
    <row r="184" spans="2:8" s="73" customFormat="1" ht="12.75">
      <c r="B184" s="77"/>
      <c r="C184" s="77"/>
      <c r="D184" s="78"/>
      <c r="E184" s="77"/>
      <c r="F184" s="76"/>
      <c r="G184" s="75"/>
      <c r="H184" s="74"/>
    </row>
    <row r="185" ht="12.75">
      <c r="D185" s="72" t="s">
        <v>62</v>
      </c>
    </row>
    <row r="186" spans="2:5" ht="12.75">
      <c r="B186" s="62" t="s">
        <v>48</v>
      </c>
      <c r="C186" s="62" t="s">
        <v>65</v>
      </c>
      <c r="D186" s="63" t="s">
        <v>733</v>
      </c>
      <c r="E186" s="62" t="s">
        <v>46</v>
      </c>
    </row>
    <row r="187" ht="25.5">
      <c r="D187" s="71" t="s">
        <v>71</v>
      </c>
    </row>
    <row r="188" spans="2:8" s="73" customFormat="1" ht="12.75">
      <c r="B188" s="77"/>
      <c r="C188" s="77"/>
      <c r="D188" s="78"/>
      <c r="E188" s="77"/>
      <c r="F188" s="76"/>
      <c r="G188" s="75"/>
      <c r="H188" s="74"/>
    </row>
    <row r="189" ht="12.75">
      <c r="D189" s="72" t="s">
        <v>60</v>
      </c>
    </row>
    <row r="190" spans="2:8" ht="63.75">
      <c r="B190" s="62" t="s">
        <v>48</v>
      </c>
      <c r="C190" s="62" t="s">
        <v>59</v>
      </c>
      <c r="D190" s="63" t="s">
        <v>58</v>
      </c>
      <c r="E190" s="62" t="s">
        <v>57</v>
      </c>
      <c r="F190" s="61">
        <v>60</v>
      </c>
      <c r="G190" s="60">
        <v>0</v>
      </c>
      <c r="H190" s="59">
        <f>ROUND(F190*G190,2)</f>
        <v>0</v>
      </c>
    </row>
    <row r="191" spans="2:8" ht="25.5">
      <c r="B191" s="62" t="s">
        <v>56</v>
      </c>
      <c r="C191" s="62" t="s">
        <v>55</v>
      </c>
      <c r="D191" s="63" t="s">
        <v>54</v>
      </c>
      <c r="E191" s="62" t="s">
        <v>50</v>
      </c>
      <c r="F191" s="61">
        <v>1</v>
      </c>
      <c r="G191" s="60">
        <v>0</v>
      </c>
      <c r="H191" s="59">
        <f>ROUND(F191*G191,2)</f>
        <v>0</v>
      </c>
    </row>
    <row r="192" ht="51">
      <c r="D192" s="71" t="s">
        <v>53</v>
      </c>
    </row>
    <row r="193" spans="2:8" ht="12.75">
      <c r="B193" s="62" t="s">
        <v>52</v>
      </c>
      <c r="C193" s="62" t="s">
        <v>61</v>
      </c>
      <c r="D193" s="63" t="s">
        <v>51</v>
      </c>
      <c r="E193" s="62" t="s">
        <v>50</v>
      </c>
      <c r="F193" s="61">
        <v>1</v>
      </c>
      <c r="G193" s="60">
        <v>0</v>
      </c>
      <c r="H193" s="59">
        <f>ROUND(F193*G193,2)</f>
        <v>0</v>
      </c>
    </row>
    <row r="194" spans="2:8" s="73" customFormat="1" ht="12.75">
      <c r="B194" s="77"/>
      <c r="C194" s="77"/>
      <c r="D194" s="78"/>
      <c r="E194" s="77"/>
      <c r="F194" s="76"/>
      <c r="G194" s="75"/>
      <c r="H194" s="74"/>
    </row>
    <row r="195" ht="12.75">
      <c r="D195" s="72" t="s">
        <v>49</v>
      </c>
    </row>
    <row r="196" spans="2:8" ht="12.75">
      <c r="B196" s="62" t="s">
        <v>48</v>
      </c>
      <c r="C196" s="62" t="s">
        <v>732</v>
      </c>
      <c r="D196" s="63" t="s">
        <v>47</v>
      </c>
      <c r="E196" s="62" t="s">
        <v>46</v>
      </c>
      <c r="F196" s="61">
        <v>0</v>
      </c>
      <c r="G196" s="60">
        <v>0</v>
      </c>
      <c r="H196" s="59">
        <f>ROUND(F196*G196,2)</f>
        <v>0</v>
      </c>
    </row>
    <row r="197" ht="25.5">
      <c r="D197" s="71" t="s">
        <v>45</v>
      </c>
    </row>
    <row r="199" spans="4:5" ht="17.25" customHeight="1">
      <c r="D199" s="70" t="str">
        <f>D9</f>
        <v>1 PREDDELA</v>
      </c>
      <c r="E199" s="69">
        <f>H9</f>
        <v>0</v>
      </c>
    </row>
    <row r="200" spans="4:5" ht="17.25" customHeight="1">
      <c r="D200" s="70" t="str">
        <f>D35</f>
        <v>2 ZEMELJSKA DELA</v>
      </c>
      <c r="E200" s="69">
        <f>H35</f>
        <v>0</v>
      </c>
    </row>
    <row r="201" spans="4:5" ht="17.25" customHeight="1">
      <c r="D201" s="70" t="str">
        <f>D59</f>
        <v>3 VOZIŠČNE KONSTRUKCIJE</v>
      </c>
      <c r="E201" s="69">
        <f>H59</f>
        <v>0</v>
      </c>
    </row>
    <row r="202" spans="4:5" ht="17.25" customHeight="1">
      <c r="D202" s="70" t="str">
        <f>D91</f>
        <v>4 ODVODNJAVANJE</v>
      </c>
      <c r="E202" s="69">
        <f>H91</f>
        <v>0</v>
      </c>
    </row>
    <row r="203" spans="4:5" ht="17.25" customHeight="1">
      <c r="D203" s="70" t="str">
        <f>D120</f>
        <v>5 GRADBENA IN OBRTNIŠKA DELA</v>
      </c>
      <c r="E203" s="69">
        <f>H120</f>
        <v>0</v>
      </c>
    </row>
    <row r="204" spans="4:5" ht="17.25" customHeight="1">
      <c r="D204" s="70" t="str">
        <f>D125</f>
        <v>6 OPREMA CEST</v>
      </c>
      <c r="E204" s="69">
        <f>H125</f>
        <v>0</v>
      </c>
    </row>
    <row r="205" spans="4:5" ht="17.25" customHeight="1">
      <c r="D205" s="68" t="str">
        <f>D167</f>
        <v>7 TUJE STORITVE</v>
      </c>
      <c r="E205" s="67">
        <f>H167</f>
        <v>0</v>
      </c>
    </row>
    <row r="206" spans="4:5" ht="17.25" customHeight="1">
      <c r="D206" s="66" t="s">
        <v>44</v>
      </c>
      <c r="E206" s="65">
        <f>+SUM(E199:E205)</f>
        <v>0</v>
      </c>
    </row>
    <row r="207" spans="4:5" ht="17.25" customHeight="1">
      <c r="D207" s="66" t="s">
        <v>43</v>
      </c>
      <c r="E207" s="65">
        <f>0.22*E206</f>
        <v>0</v>
      </c>
    </row>
    <row r="208" spans="4:5" ht="17.25" customHeight="1">
      <c r="D208" s="66" t="s">
        <v>42</v>
      </c>
      <c r="E208" s="65">
        <f>+SUM(E206:E207)</f>
        <v>0</v>
      </c>
    </row>
    <row r="210" s="58" customFormat="1" ht="17.25" customHeight="1">
      <c r="G210" s="64"/>
    </row>
  </sheetData>
  <sheetProtection/>
  <mergeCells count="1">
    <mergeCell ref="D5:H5"/>
  </mergeCells>
  <printOptions/>
  <pageMargins left="0.984251968503937" right="0.393700787401575" top="0.78740157480315" bottom="0.78740157480315" header="0" footer="0.196850393700787"/>
  <pageSetup fitToHeight="50" fitToWidth="1" horizontalDpi="600" verticalDpi="600" orientation="portrait" paperSize="9" scale="68" r:id="rId1"/>
  <headerFooter>
    <oddFooter>&amp;CStran &amp;P od &amp;N</oddFooter>
  </headerFooter>
</worksheet>
</file>

<file path=xl/worksheets/sheet4.xml><?xml version="1.0" encoding="utf-8"?>
<worksheet xmlns="http://schemas.openxmlformats.org/spreadsheetml/2006/main" xmlns:r="http://schemas.openxmlformats.org/officeDocument/2006/relationships">
  <dimension ref="A2:I176"/>
  <sheetViews>
    <sheetView zoomScaleSheetLayoutView="100" zoomScalePageLayoutView="0" workbookViewId="0" topLeftCell="A1">
      <pane ySplit="10" topLeftCell="A11" activePane="bottomLeft" state="frozen"/>
      <selection pane="topLeft" activeCell="A1" sqref="A1"/>
      <selection pane="bottomLeft" activeCell="M8" sqref="M8"/>
    </sheetView>
  </sheetViews>
  <sheetFormatPr defaultColWidth="9.140625" defaultRowHeight="15"/>
  <cols>
    <col min="1" max="1" width="9.140625" style="123" customWidth="1"/>
    <col min="2" max="2" width="8.28125" style="128" customWidth="1"/>
    <col min="3" max="3" width="8.140625" style="128" customWidth="1"/>
    <col min="4" max="4" width="45.7109375" style="124" customWidth="1"/>
    <col min="5" max="5" width="12.8515625" style="128" customWidth="1"/>
    <col min="6" max="6" width="10.8515625" style="127" customWidth="1"/>
    <col min="7" max="7" width="16.140625" style="126" customWidth="1"/>
    <col min="8" max="8" width="11.57421875" style="125" customWidth="1"/>
    <col min="9" max="9" width="12.00390625" style="124" customWidth="1"/>
    <col min="10" max="16384" width="9.140625" style="123" customWidth="1"/>
  </cols>
  <sheetData>
    <row r="2" spans="2:6" ht="12.75">
      <c r="B2" s="119" t="s">
        <v>300</v>
      </c>
      <c r="C2" s="218" t="s">
        <v>447</v>
      </c>
      <c r="D2" s="217"/>
      <c r="E2" s="156"/>
      <c r="F2" s="159"/>
    </row>
    <row r="3" spans="2:8" s="213" customFormat="1" ht="15" customHeight="1">
      <c r="B3" s="119" t="s">
        <v>446</v>
      </c>
      <c r="C3" s="403" t="s">
        <v>445</v>
      </c>
      <c r="D3" s="403"/>
      <c r="E3" s="403"/>
      <c r="F3" s="403"/>
      <c r="G3" s="407"/>
      <c r="H3" s="407"/>
    </row>
    <row r="4" spans="2:8" s="213" customFormat="1" ht="12.75" customHeight="1">
      <c r="B4" s="119"/>
      <c r="C4" s="403" t="s">
        <v>444</v>
      </c>
      <c r="D4" s="403"/>
      <c r="E4" s="216"/>
      <c r="F4" s="216"/>
      <c r="G4" s="214"/>
      <c r="H4" s="125"/>
    </row>
    <row r="5" spans="2:8" s="213" customFormat="1" ht="12.75" customHeight="1">
      <c r="B5" s="119" t="s">
        <v>443</v>
      </c>
      <c r="C5" s="403" t="s">
        <v>442</v>
      </c>
      <c r="D5" s="404"/>
      <c r="E5" s="404"/>
      <c r="F5" s="404"/>
      <c r="G5" s="214"/>
      <c r="H5" s="125"/>
    </row>
    <row r="6" spans="2:8" s="213" customFormat="1" ht="12.75">
      <c r="B6" s="119" t="s">
        <v>298</v>
      </c>
      <c r="C6" s="405" t="s">
        <v>441</v>
      </c>
      <c r="D6" s="405"/>
      <c r="E6" s="405"/>
      <c r="F6" s="405"/>
      <c r="G6" s="214"/>
      <c r="H6" s="125"/>
    </row>
    <row r="7" spans="2:8" s="213" customFormat="1" ht="12.75">
      <c r="B7" s="119" t="s">
        <v>296</v>
      </c>
      <c r="C7" s="118" t="s">
        <v>295</v>
      </c>
      <c r="D7" s="118"/>
      <c r="E7" s="118"/>
      <c r="F7" s="118"/>
      <c r="G7" s="214"/>
      <c r="H7" s="125"/>
    </row>
    <row r="8" spans="3:8" s="213" customFormat="1" ht="72.75" customHeight="1">
      <c r="C8" s="118"/>
      <c r="D8" s="406" t="s">
        <v>756</v>
      </c>
      <c r="E8" s="406"/>
      <c r="F8" s="406"/>
      <c r="G8" s="406"/>
      <c r="H8" s="406"/>
    </row>
    <row r="9" spans="2:9" s="111" customFormat="1" ht="9.75" customHeight="1">
      <c r="B9" s="115"/>
      <c r="C9" s="115"/>
      <c r="D9" s="116"/>
      <c r="E9" s="115"/>
      <c r="F9" s="212"/>
      <c r="G9" s="113"/>
      <c r="H9" s="211"/>
      <c r="I9" s="116"/>
    </row>
    <row r="10" spans="2:9" s="106" customFormat="1" ht="31.5" customHeight="1" thickBot="1">
      <c r="B10" s="210" t="s">
        <v>293</v>
      </c>
      <c r="C10" s="210" t="s">
        <v>292</v>
      </c>
      <c r="D10" s="210" t="s">
        <v>291</v>
      </c>
      <c r="E10" s="210" t="s">
        <v>290</v>
      </c>
      <c r="F10" s="210" t="s">
        <v>289</v>
      </c>
      <c r="G10" s="210" t="s">
        <v>288</v>
      </c>
      <c r="H10" s="210" t="s">
        <v>287</v>
      </c>
      <c r="I10" s="210" t="s">
        <v>440</v>
      </c>
    </row>
    <row r="11" spans="2:9" s="102" customFormat="1" ht="15">
      <c r="B11" s="104"/>
      <c r="C11" s="104"/>
      <c r="D11" s="105"/>
      <c r="E11" s="104"/>
      <c r="F11" s="203"/>
      <c r="G11" s="103"/>
      <c r="H11" s="202"/>
      <c r="I11" s="105"/>
    </row>
    <row r="12" spans="2:9" ht="12.75">
      <c r="B12" s="209"/>
      <c r="C12" s="209"/>
      <c r="D12" s="209" t="s">
        <v>439</v>
      </c>
      <c r="E12" s="209"/>
      <c r="F12" s="209"/>
      <c r="G12" s="209"/>
      <c r="H12" s="209"/>
      <c r="I12" s="209"/>
    </row>
    <row r="13" spans="2:9" s="102" customFormat="1" ht="127.5">
      <c r="B13" s="104"/>
      <c r="C13" s="104"/>
      <c r="D13" s="150" t="s">
        <v>438</v>
      </c>
      <c r="E13" s="104"/>
      <c r="F13" s="203"/>
      <c r="G13" s="103"/>
      <c r="H13" s="202"/>
      <c r="I13" s="105"/>
    </row>
    <row r="14" spans="2:9" ht="12.75">
      <c r="B14" s="155"/>
      <c r="C14" s="154"/>
      <c r="D14" s="154" t="s">
        <v>286</v>
      </c>
      <c r="E14" s="154"/>
      <c r="F14" s="402" t="s">
        <v>285</v>
      </c>
      <c r="G14" s="402"/>
      <c r="H14" s="153">
        <f>SUM(H18:H31)</f>
        <v>0</v>
      </c>
      <c r="I14" s="152"/>
    </row>
    <row r="15" spans="2:6" s="167" customFormat="1" ht="12.75">
      <c r="B15" s="162"/>
      <c r="C15" s="162"/>
      <c r="D15" s="81"/>
      <c r="E15" s="162"/>
      <c r="F15" s="159"/>
    </row>
    <row r="16" spans="2:9" ht="12.75">
      <c r="B16" s="209"/>
      <c r="C16" s="209"/>
      <c r="D16" s="209" t="s">
        <v>284</v>
      </c>
      <c r="E16" s="209"/>
      <c r="F16" s="209"/>
      <c r="G16" s="209"/>
      <c r="H16" s="209"/>
      <c r="I16" s="209"/>
    </row>
    <row r="17" spans="4:9" ht="12.75">
      <c r="D17" s="72"/>
      <c r="G17" s="123"/>
      <c r="H17" s="167"/>
      <c r="I17" s="167"/>
    </row>
    <row r="18" spans="1:9" s="119" customFormat="1" ht="76.5">
      <c r="A18" s="148"/>
      <c r="B18" s="151" t="s">
        <v>48</v>
      </c>
      <c r="C18" s="151"/>
      <c r="D18" s="150" t="s">
        <v>437</v>
      </c>
      <c r="E18" s="149" t="s">
        <v>310</v>
      </c>
      <c r="F18" s="206">
        <v>660</v>
      </c>
      <c r="G18" s="205">
        <v>0</v>
      </c>
      <c r="H18" s="204">
        <f>F18*G18</f>
        <v>0</v>
      </c>
      <c r="I18" s="148"/>
    </row>
    <row r="19" spans="1:9" s="119" customFormat="1" ht="12.75">
      <c r="A19" s="148"/>
      <c r="B19" s="151"/>
      <c r="C19" s="151"/>
      <c r="D19" s="150"/>
      <c r="E19" s="149"/>
      <c r="F19" s="206"/>
      <c r="G19" s="205"/>
      <c r="H19" s="204"/>
      <c r="I19" s="148"/>
    </row>
    <row r="20" spans="1:9" s="119" customFormat="1" ht="38.25">
      <c r="A20" s="148"/>
      <c r="B20" s="151" t="s">
        <v>56</v>
      </c>
      <c r="C20" s="151"/>
      <c r="D20" s="150" t="s">
        <v>436</v>
      </c>
      <c r="E20" s="128" t="s">
        <v>346</v>
      </c>
      <c r="F20" s="206">
        <v>60</v>
      </c>
      <c r="G20" s="205">
        <v>0</v>
      </c>
      <c r="H20" s="204">
        <f>F20*G20</f>
        <v>0</v>
      </c>
      <c r="I20" s="148"/>
    </row>
    <row r="21" spans="1:9" s="119" customFormat="1" ht="12.75">
      <c r="A21" s="148"/>
      <c r="B21" s="151"/>
      <c r="C21" s="151"/>
      <c r="D21" s="150"/>
      <c r="E21" s="128"/>
      <c r="F21" s="206"/>
      <c r="G21" s="205"/>
      <c r="H21" s="204"/>
      <c r="I21" s="148"/>
    </row>
    <row r="22" spans="1:9" s="119" customFormat="1" ht="102">
      <c r="A22" s="148"/>
      <c r="B22" s="151" t="s">
        <v>52</v>
      </c>
      <c r="C22" s="151"/>
      <c r="D22" s="150" t="s">
        <v>435</v>
      </c>
      <c r="E22" s="149" t="s">
        <v>346</v>
      </c>
      <c r="F22" s="206">
        <v>15</v>
      </c>
      <c r="G22" s="205">
        <v>0</v>
      </c>
      <c r="H22" s="204">
        <f>F22*G22</f>
        <v>0</v>
      </c>
      <c r="I22" s="148"/>
    </row>
    <row r="23" spans="1:9" s="119" customFormat="1" ht="12.75">
      <c r="A23" s="148"/>
      <c r="B23" s="151"/>
      <c r="C23" s="151"/>
      <c r="D23" s="150"/>
      <c r="E23" s="149"/>
      <c r="F23" s="206"/>
      <c r="G23" s="205"/>
      <c r="H23" s="204"/>
      <c r="I23" s="148"/>
    </row>
    <row r="24" spans="1:9" s="119" customFormat="1" ht="12.75">
      <c r="A24" s="148"/>
      <c r="B24" s="209"/>
      <c r="C24" s="209"/>
      <c r="D24" s="209" t="s">
        <v>434</v>
      </c>
      <c r="E24" s="209"/>
      <c r="F24" s="209"/>
      <c r="G24" s="209"/>
      <c r="H24" s="209"/>
      <c r="I24" s="209"/>
    </row>
    <row r="25" spans="1:9" s="156" customFormat="1" ht="12.75">
      <c r="A25" s="157"/>
      <c r="B25" s="161"/>
      <c r="C25" s="161"/>
      <c r="D25" s="150"/>
      <c r="E25" s="160"/>
      <c r="F25" s="206"/>
      <c r="G25" s="208"/>
      <c r="H25" s="204"/>
      <c r="I25" s="157"/>
    </row>
    <row r="26" spans="1:9" s="119" customFormat="1" ht="178.5">
      <c r="A26" s="148"/>
      <c r="B26" s="151" t="s">
        <v>106</v>
      </c>
      <c r="C26" s="151"/>
      <c r="D26" s="150" t="s">
        <v>433</v>
      </c>
      <c r="E26" s="128" t="s">
        <v>346</v>
      </c>
      <c r="F26" s="206">
        <v>1</v>
      </c>
      <c r="G26" s="205">
        <v>0</v>
      </c>
      <c r="H26" s="204">
        <f>F26*G26</f>
        <v>0</v>
      </c>
      <c r="I26" s="148"/>
    </row>
    <row r="27" spans="1:9" s="119" customFormat="1" ht="12.75">
      <c r="A27" s="148"/>
      <c r="B27" s="151"/>
      <c r="C27" s="151"/>
      <c r="D27" s="150"/>
      <c r="E27" s="149"/>
      <c r="F27" s="206"/>
      <c r="G27" s="205"/>
      <c r="H27" s="204"/>
      <c r="I27" s="148"/>
    </row>
    <row r="28" spans="1:9" s="119" customFormat="1" ht="12.75">
      <c r="A28" s="148"/>
      <c r="B28" s="151"/>
      <c r="C28" s="151"/>
      <c r="D28" s="150"/>
      <c r="E28" s="128"/>
      <c r="F28" s="206"/>
      <c r="G28" s="205"/>
      <c r="H28" s="204"/>
      <c r="I28" s="148"/>
    </row>
    <row r="29" spans="1:9" s="119" customFormat="1" ht="38.25">
      <c r="A29" s="148"/>
      <c r="B29" s="151" t="s">
        <v>100</v>
      </c>
      <c r="C29" s="151"/>
      <c r="D29" s="207" t="s">
        <v>432</v>
      </c>
      <c r="E29" s="128" t="s">
        <v>335</v>
      </c>
      <c r="F29" s="206">
        <v>1</v>
      </c>
      <c r="G29" s="205">
        <v>0</v>
      </c>
      <c r="H29" s="204">
        <f>F29*G29</f>
        <v>0</v>
      </c>
      <c r="I29" s="148"/>
    </row>
    <row r="30" spans="1:9" s="119" customFormat="1" ht="12.75">
      <c r="A30" s="148"/>
      <c r="B30" s="151"/>
      <c r="C30" s="151"/>
      <c r="D30" s="150"/>
      <c r="E30" s="128"/>
      <c r="F30" s="206"/>
      <c r="G30" s="205"/>
      <c r="H30" s="204"/>
      <c r="I30" s="148"/>
    </row>
    <row r="31" spans="1:9" s="119" customFormat="1" ht="38.25">
      <c r="A31" s="148"/>
      <c r="B31" s="151" t="s">
        <v>97</v>
      </c>
      <c r="C31" s="151"/>
      <c r="D31" s="207" t="s">
        <v>431</v>
      </c>
      <c r="E31" s="128" t="s">
        <v>335</v>
      </c>
      <c r="F31" s="206">
        <v>7</v>
      </c>
      <c r="G31" s="205">
        <v>0</v>
      </c>
      <c r="H31" s="204">
        <f>F31*G31</f>
        <v>0</v>
      </c>
      <c r="I31" s="148"/>
    </row>
    <row r="32" spans="2:9" s="102" customFormat="1" ht="15">
      <c r="B32" s="104"/>
      <c r="C32" s="104"/>
      <c r="D32" s="105"/>
      <c r="E32" s="104"/>
      <c r="F32" s="203"/>
      <c r="G32" s="103"/>
      <c r="H32" s="202"/>
      <c r="I32" s="105"/>
    </row>
    <row r="33" spans="1:9" ht="12.75">
      <c r="A33" s="201"/>
      <c r="B33" s="155"/>
      <c r="C33" s="154"/>
      <c r="D33" s="154" t="s">
        <v>430</v>
      </c>
      <c r="E33" s="402" t="s">
        <v>429</v>
      </c>
      <c r="F33" s="402"/>
      <c r="G33" s="402"/>
      <c r="H33" s="153">
        <f>+SUM(H34:H69)</f>
        <v>0</v>
      </c>
      <c r="I33" s="152"/>
    </row>
    <row r="34" spans="1:9" s="167" customFormat="1" ht="12.75">
      <c r="A34" s="183"/>
      <c r="B34" s="182"/>
      <c r="C34" s="182"/>
      <c r="D34" s="87"/>
      <c r="E34" s="182"/>
      <c r="F34" s="159"/>
      <c r="G34" s="84"/>
      <c r="H34" s="200"/>
      <c r="I34" s="146"/>
    </row>
    <row r="35" spans="2:8" s="119" customFormat="1" ht="76.5">
      <c r="B35" s="128" t="s">
        <v>94</v>
      </c>
      <c r="C35" s="151"/>
      <c r="D35" s="150" t="s">
        <v>428</v>
      </c>
      <c r="E35" s="151" t="s">
        <v>412</v>
      </c>
      <c r="F35" s="159">
        <v>950</v>
      </c>
      <c r="G35" s="180">
        <v>0</v>
      </c>
      <c r="H35" s="147">
        <f>F35*G35</f>
        <v>0</v>
      </c>
    </row>
    <row r="36" spans="2:8" s="119" customFormat="1" ht="12.75">
      <c r="B36" s="128"/>
      <c r="C36" s="151"/>
      <c r="D36" s="150"/>
      <c r="E36" s="151"/>
      <c r="F36" s="159"/>
      <c r="G36" s="180"/>
      <c r="H36" s="147"/>
    </row>
    <row r="37" spans="2:8" s="119" customFormat="1" ht="38.25">
      <c r="B37" s="128" t="s">
        <v>90</v>
      </c>
      <c r="C37" s="151"/>
      <c r="D37" s="150" t="s">
        <v>427</v>
      </c>
      <c r="E37" s="151" t="s">
        <v>313</v>
      </c>
      <c r="F37" s="159">
        <v>30</v>
      </c>
      <c r="G37" s="180">
        <v>0</v>
      </c>
      <c r="H37" s="147">
        <f>F37*G37</f>
        <v>0</v>
      </c>
    </row>
    <row r="38" spans="2:9" s="119" customFormat="1" ht="12.75">
      <c r="B38" s="128"/>
      <c r="C38" s="151"/>
      <c r="D38" s="150"/>
      <c r="E38" s="151"/>
      <c r="F38" s="159"/>
      <c r="G38" s="180"/>
      <c r="H38" s="147"/>
      <c r="I38" s="129"/>
    </row>
    <row r="39" spans="2:8" s="119" customFormat="1" ht="38.25">
      <c r="B39" s="128" t="s">
        <v>86</v>
      </c>
      <c r="C39" s="151"/>
      <c r="D39" s="150" t="s">
        <v>426</v>
      </c>
      <c r="E39" s="151" t="s">
        <v>313</v>
      </c>
      <c r="F39" s="159">
        <f>F18</f>
        <v>660</v>
      </c>
      <c r="G39" s="180">
        <v>0</v>
      </c>
      <c r="H39" s="147">
        <f>F39*G39</f>
        <v>0</v>
      </c>
    </row>
    <row r="40" spans="2:8" s="119" customFormat="1" ht="12.75">
      <c r="B40" s="128"/>
      <c r="C40" s="151"/>
      <c r="D40" s="150"/>
      <c r="E40" s="151"/>
      <c r="F40" s="159"/>
      <c r="G40" s="180"/>
      <c r="H40" s="147"/>
    </row>
    <row r="41" spans="2:9" s="119" customFormat="1" ht="25.5">
      <c r="B41" s="128" t="s">
        <v>121</v>
      </c>
      <c r="C41" s="151"/>
      <c r="D41" s="150" t="s">
        <v>425</v>
      </c>
      <c r="E41" s="151" t="s">
        <v>412</v>
      </c>
      <c r="F41" s="159">
        <f>F39/6/2</f>
        <v>55</v>
      </c>
      <c r="G41" s="180">
        <v>0</v>
      </c>
      <c r="H41" s="147">
        <f>F41*G41</f>
        <v>0</v>
      </c>
      <c r="I41" s="129" t="s">
        <v>424</v>
      </c>
    </row>
    <row r="42" spans="2:8" s="119" customFormat="1" ht="12.75">
      <c r="B42" s="182"/>
      <c r="C42" s="151"/>
      <c r="D42" s="150"/>
      <c r="E42" s="151"/>
      <c r="F42" s="159"/>
      <c r="G42" s="180"/>
      <c r="H42" s="147"/>
    </row>
    <row r="43" spans="2:8" s="119" customFormat="1" ht="63.75">
      <c r="B43" s="128" t="s">
        <v>118</v>
      </c>
      <c r="C43" s="151"/>
      <c r="D43" s="150" t="s">
        <v>423</v>
      </c>
      <c r="E43" s="151" t="s">
        <v>412</v>
      </c>
      <c r="F43" s="159">
        <v>105</v>
      </c>
      <c r="G43" s="180">
        <v>0</v>
      </c>
      <c r="H43" s="147">
        <f>F43*G43</f>
        <v>0</v>
      </c>
    </row>
    <row r="44" spans="2:8" s="119" customFormat="1" ht="12.75">
      <c r="B44" s="128"/>
      <c r="C44" s="151"/>
      <c r="D44" s="150"/>
      <c r="E44" s="151"/>
      <c r="F44" s="159"/>
      <c r="G44" s="180"/>
      <c r="H44" s="147"/>
    </row>
    <row r="45" spans="2:8" s="119" customFormat="1" ht="63.75">
      <c r="B45" s="128" t="s">
        <v>422</v>
      </c>
      <c r="C45" s="151"/>
      <c r="D45" s="150" t="s">
        <v>421</v>
      </c>
      <c r="E45" s="151" t="s">
        <v>412</v>
      </c>
      <c r="F45" s="159">
        <v>260</v>
      </c>
      <c r="G45" s="180">
        <v>0</v>
      </c>
      <c r="H45" s="147">
        <f>F45*G45</f>
        <v>0</v>
      </c>
    </row>
    <row r="46" spans="2:8" s="119" customFormat="1" ht="12.75">
      <c r="B46" s="182"/>
      <c r="C46" s="151"/>
      <c r="D46" s="150"/>
      <c r="E46" s="151"/>
      <c r="F46" s="159"/>
      <c r="G46" s="180"/>
      <c r="H46" s="147"/>
    </row>
    <row r="47" spans="2:9" s="119" customFormat="1" ht="102">
      <c r="B47" s="128" t="s">
        <v>420</v>
      </c>
      <c r="C47" s="151"/>
      <c r="D47" s="150" t="s">
        <v>419</v>
      </c>
      <c r="E47" s="151" t="s">
        <v>412</v>
      </c>
      <c r="F47" s="159">
        <f>F35-F43-F45</f>
        <v>585</v>
      </c>
      <c r="G47" s="180">
        <v>0</v>
      </c>
      <c r="H47" s="147">
        <f>F47*G47</f>
        <v>0</v>
      </c>
      <c r="I47" s="192" t="s">
        <v>418</v>
      </c>
    </row>
    <row r="48" spans="2:9" s="194" customFormat="1" ht="14.25" customHeight="1">
      <c r="B48" s="182"/>
      <c r="C48" s="173"/>
      <c r="D48" s="199"/>
      <c r="E48" s="173"/>
      <c r="F48" s="198"/>
      <c r="G48" s="197"/>
      <c r="H48" s="196"/>
      <c r="I48" s="195"/>
    </row>
    <row r="49" spans="2:9" s="119" customFormat="1" ht="25.5">
      <c r="B49" s="128" t="s">
        <v>417</v>
      </c>
      <c r="C49" s="151"/>
      <c r="D49" s="193" t="s">
        <v>416</v>
      </c>
      <c r="E49" s="151" t="s">
        <v>415</v>
      </c>
      <c r="F49" s="159">
        <v>5</v>
      </c>
      <c r="G49" s="180">
        <v>0</v>
      </c>
      <c r="H49" s="147">
        <f>F49*G49</f>
        <v>0</v>
      </c>
      <c r="I49" s="129"/>
    </row>
    <row r="50" spans="2:9" s="119" customFormat="1" ht="12.75">
      <c r="B50" s="128"/>
      <c r="C50" s="151"/>
      <c r="D50" s="150"/>
      <c r="E50" s="151"/>
      <c r="F50" s="159"/>
      <c r="G50" s="180"/>
      <c r="H50" s="147"/>
      <c r="I50" s="192"/>
    </row>
    <row r="51" spans="2:8" s="119" customFormat="1" ht="38.25">
      <c r="B51" s="128" t="s">
        <v>414</v>
      </c>
      <c r="C51" s="151"/>
      <c r="D51" s="150" t="s">
        <v>413</v>
      </c>
      <c r="E51" s="151" t="s">
        <v>412</v>
      </c>
      <c r="F51" s="159">
        <f>F45+F43</f>
        <v>365</v>
      </c>
      <c r="G51" s="180">
        <v>0</v>
      </c>
      <c r="H51" s="147">
        <f>F51*G51</f>
        <v>0</v>
      </c>
    </row>
    <row r="52" spans="2:8" s="119" customFormat="1" ht="12.75">
      <c r="B52" s="182"/>
      <c r="C52" s="151"/>
      <c r="D52" s="150"/>
      <c r="E52" s="151"/>
      <c r="F52" s="159"/>
      <c r="G52" s="180"/>
      <c r="H52" s="147"/>
    </row>
    <row r="53" spans="2:8" s="119" customFormat="1" ht="38.25">
      <c r="B53" s="128" t="s">
        <v>411</v>
      </c>
      <c r="C53" s="151"/>
      <c r="D53" s="150" t="s">
        <v>410</v>
      </c>
      <c r="E53" s="151" t="s">
        <v>306</v>
      </c>
      <c r="F53" s="159">
        <v>24</v>
      </c>
      <c r="G53" s="180">
        <v>0</v>
      </c>
      <c r="H53" s="147">
        <f>F53*G53</f>
        <v>0</v>
      </c>
    </row>
    <row r="54" spans="2:8" s="119" customFormat="1" ht="12.75">
      <c r="B54" s="128"/>
      <c r="C54" s="151"/>
      <c r="D54" s="150"/>
      <c r="E54" s="151"/>
      <c r="F54" s="159"/>
      <c r="G54" s="180"/>
      <c r="H54" s="147"/>
    </row>
    <row r="55" spans="2:8" s="119" customFormat="1" ht="12.75">
      <c r="B55" s="128" t="s">
        <v>409</v>
      </c>
      <c r="C55" s="151"/>
      <c r="D55" s="150" t="s">
        <v>408</v>
      </c>
      <c r="E55" s="151" t="s">
        <v>306</v>
      </c>
      <c r="F55" s="159">
        <v>13</v>
      </c>
      <c r="G55" s="180">
        <v>0</v>
      </c>
      <c r="H55" s="147">
        <f>F55*G55</f>
        <v>0</v>
      </c>
    </row>
    <row r="56" spans="2:8" s="121" customFormat="1" ht="12.75">
      <c r="B56" s="86"/>
      <c r="C56" s="151"/>
      <c r="D56" s="191"/>
      <c r="E56" s="151"/>
      <c r="F56" s="190"/>
      <c r="G56" s="96"/>
      <c r="H56" s="187"/>
    </row>
    <row r="57" spans="2:8" s="121" customFormat="1" ht="12.75">
      <c r="B57" s="128" t="s">
        <v>407</v>
      </c>
      <c r="C57" s="151"/>
      <c r="D57" s="191" t="s">
        <v>406</v>
      </c>
      <c r="E57" s="151" t="s">
        <v>306</v>
      </c>
      <c r="F57" s="190">
        <v>5</v>
      </c>
      <c r="G57" s="96">
        <v>0</v>
      </c>
      <c r="H57" s="187">
        <f>F57*G57</f>
        <v>0</v>
      </c>
    </row>
    <row r="58" spans="2:8" s="119" customFormat="1" ht="12.75">
      <c r="B58" s="182"/>
      <c r="C58" s="151"/>
      <c r="D58" s="150"/>
      <c r="E58" s="151"/>
      <c r="F58" s="159"/>
      <c r="G58" s="180"/>
      <c r="H58" s="147"/>
    </row>
    <row r="59" spans="2:8" s="119" customFormat="1" ht="51">
      <c r="B59" s="128" t="s">
        <v>405</v>
      </c>
      <c r="C59" s="151"/>
      <c r="D59" s="150" t="s">
        <v>404</v>
      </c>
      <c r="E59" s="151" t="s">
        <v>306</v>
      </c>
      <c r="F59" s="159">
        <v>5</v>
      </c>
      <c r="G59" s="180">
        <v>0</v>
      </c>
      <c r="H59" s="147">
        <f>F59*G59</f>
        <v>0</v>
      </c>
    </row>
    <row r="60" spans="2:8" s="119" customFormat="1" ht="12.75">
      <c r="B60" s="128"/>
      <c r="C60" s="151"/>
      <c r="D60" s="150"/>
      <c r="E60" s="151"/>
      <c r="F60" s="159"/>
      <c r="G60" s="180"/>
      <c r="H60" s="147"/>
    </row>
    <row r="61" spans="2:8" s="119" customFormat="1" ht="38.25">
      <c r="B61" s="128" t="s">
        <v>403</v>
      </c>
      <c r="C61" s="151"/>
      <c r="D61" s="186" t="s">
        <v>402</v>
      </c>
      <c r="E61" s="151" t="s">
        <v>335</v>
      </c>
      <c r="F61" s="159">
        <v>5</v>
      </c>
      <c r="G61" s="180">
        <v>0</v>
      </c>
      <c r="H61" s="147">
        <f>F61*G61</f>
        <v>0</v>
      </c>
    </row>
    <row r="62" spans="2:8" s="121" customFormat="1" ht="12.75">
      <c r="B62" s="128"/>
      <c r="C62" s="151"/>
      <c r="D62" s="186"/>
      <c r="E62" s="151"/>
      <c r="F62" s="190"/>
      <c r="G62" s="96"/>
      <c r="H62" s="187"/>
    </row>
    <row r="63" spans="2:8" s="121" customFormat="1" ht="63.75">
      <c r="B63" s="128" t="s">
        <v>401</v>
      </c>
      <c r="C63" s="151"/>
      <c r="D63" s="189" t="s">
        <v>400</v>
      </c>
      <c r="E63" s="151" t="s">
        <v>335</v>
      </c>
      <c r="F63" s="188">
        <v>1</v>
      </c>
      <c r="G63" s="60">
        <v>0</v>
      </c>
      <c r="H63" s="187">
        <f>F63*G63</f>
        <v>0</v>
      </c>
    </row>
    <row r="64" spans="2:8" s="119" customFormat="1" ht="12.75">
      <c r="B64" s="182"/>
      <c r="C64" s="151"/>
      <c r="D64" s="186"/>
      <c r="E64" s="151"/>
      <c r="F64" s="159"/>
      <c r="G64" s="180"/>
      <c r="H64" s="147"/>
    </row>
    <row r="65" spans="2:8" s="119" customFormat="1" ht="25.5">
      <c r="B65" s="128" t="s">
        <v>399</v>
      </c>
      <c r="C65" s="151"/>
      <c r="D65" s="185" t="s">
        <v>398</v>
      </c>
      <c r="E65" s="151" t="s">
        <v>310</v>
      </c>
      <c r="F65" s="184">
        <f>F18</f>
        <v>660</v>
      </c>
      <c r="G65" s="126">
        <v>0</v>
      </c>
      <c r="H65" s="147">
        <f>F65*G65</f>
        <v>0</v>
      </c>
    </row>
    <row r="66" spans="2:8" s="119" customFormat="1" ht="12.75">
      <c r="B66" s="182"/>
      <c r="C66" s="151"/>
      <c r="D66" s="186"/>
      <c r="E66" s="151"/>
      <c r="F66" s="159"/>
      <c r="G66" s="180"/>
      <c r="H66" s="147"/>
    </row>
    <row r="67" spans="2:8" s="119" customFormat="1" ht="63.75">
      <c r="B67" s="128" t="s">
        <v>397</v>
      </c>
      <c r="C67" s="151"/>
      <c r="D67" s="185" t="s">
        <v>396</v>
      </c>
      <c r="E67" s="151" t="s">
        <v>335</v>
      </c>
      <c r="F67" s="184">
        <v>1</v>
      </c>
      <c r="G67" s="126">
        <v>0</v>
      </c>
      <c r="H67" s="147">
        <f>F67*G67</f>
        <v>0</v>
      </c>
    </row>
    <row r="68" spans="2:8" s="119" customFormat="1" ht="12.75">
      <c r="B68" s="182"/>
      <c r="C68" s="151"/>
      <c r="D68" s="186"/>
      <c r="E68" s="151"/>
      <c r="F68" s="159"/>
      <c r="G68" s="180"/>
      <c r="H68" s="147"/>
    </row>
    <row r="69" spans="2:8" s="119" customFormat="1" ht="25.5">
      <c r="B69" s="128" t="s">
        <v>395</v>
      </c>
      <c r="C69" s="151"/>
      <c r="D69" s="185" t="s">
        <v>394</v>
      </c>
      <c r="E69" s="151" t="s">
        <v>335</v>
      </c>
      <c r="F69" s="184">
        <v>10</v>
      </c>
      <c r="G69" s="126">
        <v>0</v>
      </c>
      <c r="H69" s="147">
        <f>F69*G69</f>
        <v>0</v>
      </c>
    </row>
    <row r="70" spans="1:9" s="167" customFormat="1" ht="12.75">
      <c r="A70" s="183"/>
      <c r="B70" s="182"/>
      <c r="C70" s="182"/>
      <c r="D70" s="177"/>
      <c r="E70" s="182"/>
      <c r="F70" s="181"/>
      <c r="G70" s="180"/>
      <c r="H70" s="179"/>
      <c r="I70" s="146"/>
    </row>
    <row r="71" spans="2:9" s="167" customFormat="1" ht="12.75">
      <c r="B71" s="155"/>
      <c r="C71" s="154"/>
      <c r="D71" s="154" t="s">
        <v>393</v>
      </c>
      <c r="E71" s="154"/>
      <c r="F71" s="402" t="s">
        <v>392</v>
      </c>
      <c r="G71" s="402"/>
      <c r="H71" s="153">
        <f>SUM(H73:H125)</f>
        <v>0</v>
      </c>
      <c r="I71" s="152"/>
    </row>
    <row r="72" spans="2:9" s="167" customFormat="1" ht="12.75">
      <c r="B72" s="162"/>
      <c r="C72" s="162"/>
      <c r="D72" s="81"/>
      <c r="E72" s="162"/>
      <c r="F72" s="127"/>
      <c r="G72" s="64"/>
      <c r="H72" s="147"/>
      <c r="I72" s="146"/>
    </row>
    <row r="73" spans="2:9" s="167" customFormat="1" ht="76.5">
      <c r="B73" s="151" t="s">
        <v>391</v>
      </c>
      <c r="C73" s="151"/>
      <c r="D73" s="150" t="s">
        <v>390</v>
      </c>
      <c r="E73" s="162"/>
      <c r="F73" s="159"/>
      <c r="G73" s="80"/>
      <c r="H73" s="147"/>
      <c r="I73" s="178" t="s">
        <v>389</v>
      </c>
    </row>
    <row r="74" spans="2:9" s="167" customFormat="1" ht="12.75">
      <c r="B74" s="151"/>
      <c r="C74" s="151"/>
      <c r="D74" s="150" t="s">
        <v>388</v>
      </c>
      <c r="E74" s="162" t="s">
        <v>310</v>
      </c>
      <c r="F74" s="159">
        <v>580</v>
      </c>
      <c r="G74" s="158">
        <v>0</v>
      </c>
      <c r="H74" s="147">
        <f>F74*G74</f>
        <v>0</v>
      </c>
      <c r="I74" s="146"/>
    </row>
    <row r="75" spans="2:9" s="167" customFormat="1" ht="12.75">
      <c r="B75" s="151"/>
      <c r="C75" s="151"/>
      <c r="D75" s="150" t="s">
        <v>387</v>
      </c>
      <c r="E75" s="162" t="s">
        <v>310</v>
      </c>
      <c r="F75" s="159">
        <v>27</v>
      </c>
      <c r="G75" s="158">
        <v>0</v>
      </c>
      <c r="H75" s="147">
        <f>F75*G75</f>
        <v>0</v>
      </c>
      <c r="I75" s="146"/>
    </row>
    <row r="76" spans="2:9" s="167" customFormat="1" ht="12.75">
      <c r="B76" s="151"/>
      <c r="C76" s="151"/>
      <c r="D76" s="150" t="s">
        <v>386</v>
      </c>
      <c r="E76" s="162" t="s">
        <v>310</v>
      </c>
      <c r="F76" s="159">
        <v>54</v>
      </c>
      <c r="G76" s="158">
        <v>0</v>
      </c>
      <c r="H76" s="147">
        <f>F76*G76</f>
        <v>0</v>
      </c>
      <c r="I76" s="146"/>
    </row>
    <row r="77" spans="2:9" s="167" customFormat="1" ht="12.75">
      <c r="B77" s="162"/>
      <c r="C77" s="162"/>
      <c r="D77" s="81"/>
      <c r="E77" s="162"/>
      <c r="F77" s="159"/>
      <c r="G77" s="80"/>
      <c r="H77" s="147"/>
      <c r="I77" s="146"/>
    </row>
    <row r="78" spans="2:9" s="167" customFormat="1" ht="63.75">
      <c r="B78" s="151" t="s">
        <v>385</v>
      </c>
      <c r="C78" s="151"/>
      <c r="D78" s="150" t="s">
        <v>384</v>
      </c>
      <c r="E78" s="162"/>
      <c r="F78" s="159"/>
      <c r="G78" s="80"/>
      <c r="H78" s="147"/>
      <c r="I78" s="146"/>
    </row>
    <row r="79" spans="2:9" s="167" customFormat="1" ht="63.75">
      <c r="B79" s="151"/>
      <c r="C79" s="151"/>
      <c r="D79" s="150" t="s">
        <v>383</v>
      </c>
      <c r="E79" s="162" t="s">
        <v>346</v>
      </c>
      <c r="F79" s="127">
        <v>9</v>
      </c>
      <c r="G79" s="126">
        <v>0</v>
      </c>
      <c r="H79" s="147">
        <f>F79*G79</f>
        <v>0</v>
      </c>
      <c r="I79" s="146" t="s">
        <v>382</v>
      </c>
    </row>
    <row r="80" spans="2:9" s="167" customFormat="1" ht="63.75">
      <c r="B80" s="151"/>
      <c r="C80" s="151"/>
      <c r="D80" s="150" t="s">
        <v>379</v>
      </c>
      <c r="E80" s="162" t="s">
        <v>346</v>
      </c>
      <c r="F80" s="127">
        <v>4</v>
      </c>
      <c r="G80" s="126">
        <v>0</v>
      </c>
      <c r="H80" s="147">
        <f>F80*G80</f>
        <v>0</v>
      </c>
      <c r="I80" s="146" t="s">
        <v>382</v>
      </c>
    </row>
    <row r="81" spans="2:9" s="167" customFormat="1" ht="12.75">
      <c r="B81" s="151"/>
      <c r="C81" s="151"/>
      <c r="D81" s="150" t="s">
        <v>381</v>
      </c>
      <c r="E81" s="162" t="s">
        <v>346</v>
      </c>
      <c r="F81" s="127">
        <v>2</v>
      </c>
      <c r="G81" s="126">
        <v>0</v>
      </c>
      <c r="H81" s="147">
        <f>F81*G81</f>
        <v>0</v>
      </c>
      <c r="I81" s="146" t="s">
        <v>380</v>
      </c>
    </row>
    <row r="82" spans="2:9" s="167" customFormat="1" ht="12.75">
      <c r="B82" s="151"/>
      <c r="C82" s="151"/>
      <c r="D82" s="150" t="s">
        <v>379</v>
      </c>
      <c r="E82" s="162" t="s">
        <v>346</v>
      </c>
      <c r="F82" s="127">
        <v>2</v>
      </c>
      <c r="G82" s="126">
        <v>0</v>
      </c>
      <c r="H82" s="147">
        <f>F82*G82</f>
        <v>0</v>
      </c>
      <c r="I82" s="146" t="s">
        <v>378</v>
      </c>
    </row>
    <row r="83" spans="2:9" s="167" customFormat="1" ht="12.75">
      <c r="B83" s="162"/>
      <c r="C83" s="162"/>
      <c r="D83" s="150"/>
      <c r="E83" s="162"/>
      <c r="F83" s="127"/>
      <c r="G83" s="126"/>
      <c r="H83" s="147"/>
      <c r="I83" s="146"/>
    </row>
    <row r="84" spans="2:9" s="167" customFormat="1" ht="12.75">
      <c r="B84" s="162"/>
      <c r="C84" s="162"/>
      <c r="D84" s="150" t="s">
        <v>377</v>
      </c>
      <c r="E84" s="162" t="s">
        <v>376</v>
      </c>
      <c r="F84" s="159">
        <v>5</v>
      </c>
      <c r="G84" s="158">
        <v>0</v>
      </c>
      <c r="H84" s="147">
        <f>F84*G84</f>
        <v>0</v>
      </c>
      <c r="I84" s="146"/>
    </row>
    <row r="85" spans="2:9" s="167" customFormat="1" ht="12.75">
      <c r="B85" s="162"/>
      <c r="C85" s="162"/>
      <c r="D85" s="150"/>
      <c r="E85" s="162"/>
      <c r="F85" s="127"/>
      <c r="G85" s="64"/>
      <c r="H85" s="147"/>
      <c r="I85" s="146"/>
    </row>
    <row r="86" spans="2:9" s="167" customFormat="1" ht="51">
      <c r="B86" s="151" t="s">
        <v>375</v>
      </c>
      <c r="C86" s="151"/>
      <c r="D86" s="150" t="s">
        <v>374</v>
      </c>
      <c r="E86" s="162"/>
      <c r="F86" s="127"/>
      <c r="G86" s="64"/>
      <c r="H86" s="147"/>
      <c r="I86" s="146"/>
    </row>
    <row r="87" spans="2:9" s="167" customFormat="1" ht="12.75">
      <c r="B87" s="151"/>
      <c r="C87" s="151"/>
      <c r="D87" s="150"/>
      <c r="E87" s="162"/>
      <c r="F87" s="127"/>
      <c r="G87" s="64"/>
      <c r="H87" s="147"/>
      <c r="I87" s="146"/>
    </row>
    <row r="88" spans="2:9" s="167" customFormat="1" ht="12.75">
      <c r="B88" s="162"/>
      <c r="C88" s="162"/>
      <c r="D88" s="150" t="s">
        <v>373</v>
      </c>
      <c r="E88" s="162" t="s">
        <v>346</v>
      </c>
      <c r="F88" s="127">
        <v>5</v>
      </c>
      <c r="G88" s="126">
        <v>0</v>
      </c>
      <c r="H88" s="147">
        <f>F88*G88</f>
        <v>0</v>
      </c>
      <c r="I88" s="146"/>
    </row>
    <row r="89" spans="2:9" s="167" customFormat="1" ht="12.75">
      <c r="B89" s="162"/>
      <c r="C89" s="162"/>
      <c r="D89" s="150" t="s">
        <v>372</v>
      </c>
      <c r="E89" s="162" t="s">
        <v>346</v>
      </c>
      <c r="F89" s="127">
        <v>1</v>
      </c>
      <c r="G89" s="126">
        <v>0</v>
      </c>
      <c r="H89" s="147">
        <f>F89*G89</f>
        <v>0</v>
      </c>
      <c r="I89" s="146"/>
    </row>
    <row r="90" spans="2:9" s="167" customFormat="1" ht="12.75">
      <c r="B90" s="162"/>
      <c r="C90" s="162"/>
      <c r="D90" s="150" t="s">
        <v>371</v>
      </c>
      <c r="E90" s="162" t="s">
        <v>346</v>
      </c>
      <c r="F90" s="127">
        <v>2</v>
      </c>
      <c r="G90" s="126">
        <v>0</v>
      </c>
      <c r="H90" s="147">
        <f>F90*G90</f>
        <v>0</v>
      </c>
      <c r="I90" s="146"/>
    </row>
    <row r="91" spans="2:9" s="167" customFormat="1" ht="12.75">
      <c r="B91" s="162"/>
      <c r="C91" s="162"/>
      <c r="D91" s="146"/>
      <c r="E91" s="162"/>
      <c r="F91" s="127"/>
      <c r="G91" s="126"/>
      <c r="H91" s="147"/>
      <c r="I91" s="146"/>
    </row>
    <row r="92" spans="2:9" s="167" customFormat="1" ht="12.75">
      <c r="B92" s="162"/>
      <c r="C92" s="162"/>
      <c r="D92" s="146" t="s">
        <v>370</v>
      </c>
      <c r="E92" s="162" t="s">
        <v>346</v>
      </c>
      <c r="F92" s="127">
        <v>5</v>
      </c>
      <c r="G92" s="126">
        <v>0</v>
      </c>
      <c r="H92" s="147">
        <f>F92*G92</f>
        <v>0</v>
      </c>
      <c r="I92" s="146"/>
    </row>
    <row r="93" spans="2:9" s="167" customFormat="1" ht="12.75">
      <c r="B93" s="162"/>
      <c r="C93" s="162"/>
      <c r="D93" s="146"/>
      <c r="E93" s="162"/>
      <c r="F93" s="127"/>
      <c r="G93" s="126"/>
      <c r="H93" s="147"/>
      <c r="I93" s="146"/>
    </row>
    <row r="94" spans="2:9" s="167" customFormat="1" ht="12.75">
      <c r="B94" s="162"/>
      <c r="C94" s="162"/>
      <c r="D94" s="146" t="s">
        <v>369</v>
      </c>
      <c r="E94" s="162" t="s">
        <v>346</v>
      </c>
      <c r="F94" s="159">
        <v>7</v>
      </c>
      <c r="G94" s="158">
        <v>0</v>
      </c>
      <c r="H94" s="147">
        <f>F94*G94</f>
        <v>0</v>
      </c>
      <c r="I94" s="146"/>
    </row>
    <row r="95" spans="2:9" s="167" customFormat="1" ht="12.75">
      <c r="B95" s="162"/>
      <c r="C95" s="162"/>
      <c r="D95" s="146" t="s">
        <v>368</v>
      </c>
      <c r="E95" s="162" t="s">
        <v>346</v>
      </c>
      <c r="F95" s="159">
        <v>1</v>
      </c>
      <c r="G95" s="158">
        <v>0</v>
      </c>
      <c r="H95" s="147">
        <f>F95*G95</f>
        <v>0</v>
      </c>
      <c r="I95" s="146"/>
    </row>
    <row r="96" spans="2:9" s="167" customFormat="1" ht="12.75">
      <c r="B96" s="162"/>
      <c r="C96" s="162"/>
      <c r="D96" s="146" t="s">
        <v>367</v>
      </c>
      <c r="E96" s="162" t="s">
        <v>346</v>
      </c>
      <c r="F96" s="159">
        <v>9</v>
      </c>
      <c r="G96" s="158">
        <v>0</v>
      </c>
      <c r="H96" s="147">
        <f>F96*G96</f>
        <v>0</v>
      </c>
      <c r="I96" s="146"/>
    </row>
    <row r="97" spans="2:9" s="167" customFormat="1" ht="12.75">
      <c r="B97" s="162"/>
      <c r="C97" s="162"/>
      <c r="D97" s="146"/>
      <c r="E97" s="162"/>
      <c r="F97" s="159"/>
      <c r="G97" s="158"/>
      <c r="H97" s="147"/>
      <c r="I97" s="146"/>
    </row>
    <row r="98" spans="2:9" s="167" customFormat="1" ht="12.75">
      <c r="B98" s="162"/>
      <c r="C98" s="162"/>
      <c r="D98" s="146" t="s">
        <v>366</v>
      </c>
      <c r="E98" s="162" t="s">
        <v>346</v>
      </c>
      <c r="F98" s="127">
        <v>20</v>
      </c>
      <c r="G98" s="126">
        <v>0</v>
      </c>
      <c r="H98" s="147">
        <f>F98*G98</f>
        <v>0</v>
      </c>
      <c r="I98" s="146"/>
    </row>
    <row r="99" spans="2:9" s="167" customFormat="1" ht="12.75">
      <c r="B99" s="162"/>
      <c r="C99" s="162"/>
      <c r="D99" s="146" t="s">
        <v>365</v>
      </c>
      <c r="E99" s="162" t="s">
        <v>346</v>
      </c>
      <c r="F99" s="127">
        <v>2</v>
      </c>
      <c r="G99" s="126">
        <v>0</v>
      </c>
      <c r="H99" s="147">
        <f>F99*G99</f>
        <v>0</v>
      </c>
      <c r="I99" s="146"/>
    </row>
    <row r="100" spans="2:9" s="167" customFormat="1" ht="12.75">
      <c r="B100" s="162"/>
      <c r="C100" s="162"/>
      <c r="D100" s="146"/>
      <c r="E100" s="162"/>
      <c r="F100" s="159"/>
      <c r="G100" s="158"/>
      <c r="H100" s="147"/>
      <c r="I100" s="146"/>
    </row>
    <row r="101" spans="2:9" s="167" customFormat="1" ht="12.75">
      <c r="B101" s="162"/>
      <c r="C101" s="162"/>
      <c r="D101" s="146" t="s">
        <v>364</v>
      </c>
      <c r="E101" s="162" t="s">
        <v>346</v>
      </c>
      <c r="F101" s="159">
        <v>2</v>
      </c>
      <c r="G101" s="158">
        <v>0</v>
      </c>
      <c r="H101" s="147">
        <f>F101*G101</f>
        <v>0</v>
      </c>
      <c r="I101" s="146"/>
    </row>
    <row r="102" spans="2:9" s="167" customFormat="1" ht="12.75">
      <c r="B102" s="162"/>
      <c r="C102" s="162"/>
      <c r="D102" s="146" t="s">
        <v>363</v>
      </c>
      <c r="E102" s="162" t="s">
        <v>346</v>
      </c>
      <c r="F102" s="159">
        <v>2</v>
      </c>
      <c r="G102" s="158">
        <v>0</v>
      </c>
      <c r="H102" s="147">
        <f>F102*G102</f>
        <v>0</v>
      </c>
      <c r="I102" s="146"/>
    </row>
    <row r="103" spans="2:9" s="167" customFormat="1" ht="12.75">
      <c r="B103" s="162"/>
      <c r="C103" s="162"/>
      <c r="D103" s="146" t="s">
        <v>362</v>
      </c>
      <c r="E103" s="162" t="s">
        <v>346</v>
      </c>
      <c r="F103" s="159">
        <v>9</v>
      </c>
      <c r="G103" s="158">
        <v>0</v>
      </c>
      <c r="H103" s="147">
        <f>F103*G103</f>
        <v>0</v>
      </c>
      <c r="I103" s="146"/>
    </row>
    <row r="104" spans="2:9" s="167" customFormat="1" ht="12.75">
      <c r="B104" s="162"/>
      <c r="C104" s="162"/>
      <c r="D104" s="146"/>
      <c r="E104" s="162"/>
      <c r="F104" s="159"/>
      <c r="G104" s="158"/>
      <c r="H104" s="147"/>
      <c r="I104" s="146"/>
    </row>
    <row r="105" spans="2:9" s="167" customFormat="1" ht="12.75">
      <c r="B105" s="162"/>
      <c r="C105" s="162"/>
      <c r="D105" s="146" t="s">
        <v>361</v>
      </c>
      <c r="E105" s="162" t="s">
        <v>346</v>
      </c>
      <c r="F105" s="159">
        <v>1</v>
      </c>
      <c r="G105" s="158">
        <v>0</v>
      </c>
      <c r="H105" s="147">
        <f>F105*G105</f>
        <v>0</v>
      </c>
      <c r="I105" s="146"/>
    </row>
    <row r="106" spans="2:9" s="167" customFormat="1" ht="12.75">
      <c r="B106" s="162"/>
      <c r="C106" s="162"/>
      <c r="D106" s="146" t="s">
        <v>360</v>
      </c>
      <c r="E106" s="162" t="s">
        <v>346</v>
      </c>
      <c r="F106" s="159">
        <v>1</v>
      </c>
      <c r="G106" s="158">
        <v>0</v>
      </c>
      <c r="H106" s="147">
        <f>F106*G106</f>
        <v>0</v>
      </c>
      <c r="I106" s="146"/>
    </row>
    <row r="107" spans="2:9" s="167" customFormat="1" ht="12.75">
      <c r="B107" s="162"/>
      <c r="C107" s="162"/>
      <c r="D107" s="150"/>
      <c r="E107" s="162"/>
      <c r="F107" s="127"/>
      <c r="G107" s="64"/>
      <c r="H107" s="147"/>
      <c r="I107" s="146"/>
    </row>
    <row r="108" spans="2:9" s="167" customFormat="1" ht="38.25">
      <c r="B108" s="151" t="s">
        <v>359</v>
      </c>
      <c r="C108" s="151"/>
      <c r="D108" s="150" t="s">
        <v>358</v>
      </c>
      <c r="E108" s="162"/>
      <c r="F108" s="127"/>
      <c r="G108" s="64"/>
      <c r="H108" s="147"/>
      <c r="I108" s="146"/>
    </row>
    <row r="109" spans="2:9" s="167" customFormat="1" ht="12.75">
      <c r="B109" s="162"/>
      <c r="C109" s="162"/>
      <c r="D109" s="150" t="s">
        <v>357</v>
      </c>
      <c r="E109" s="162" t="s">
        <v>346</v>
      </c>
      <c r="F109" s="159">
        <v>4</v>
      </c>
      <c r="G109" s="158">
        <v>0</v>
      </c>
      <c r="H109" s="147">
        <f>F109*G109</f>
        <v>0</v>
      </c>
      <c r="I109" s="146"/>
    </row>
    <row r="110" spans="2:9" s="167" customFormat="1" ht="12.75">
      <c r="B110" s="162"/>
      <c r="C110" s="162"/>
      <c r="D110" s="150" t="s">
        <v>356</v>
      </c>
      <c r="E110" s="162" t="s">
        <v>346</v>
      </c>
      <c r="F110" s="159">
        <v>2</v>
      </c>
      <c r="G110" s="158">
        <v>0</v>
      </c>
      <c r="H110" s="147">
        <f>F110*G110</f>
        <v>0</v>
      </c>
      <c r="I110" s="146"/>
    </row>
    <row r="111" spans="2:9" s="167" customFormat="1" ht="12.75">
      <c r="B111" s="162"/>
      <c r="C111" s="162"/>
      <c r="D111" s="150" t="s">
        <v>355</v>
      </c>
      <c r="E111" s="162" t="s">
        <v>346</v>
      </c>
      <c r="F111" s="159">
        <v>1</v>
      </c>
      <c r="G111" s="158">
        <v>0</v>
      </c>
      <c r="H111" s="147">
        <f>F111*G111</f>
        <v>0</v>
      </c>
      <c r="I111" s="146"/>
    </row>
    <row r="112" spans="2:9" s="167" customFormat="1" ht="12.75">
      <c r="B112" s="162"/>
      <c r="C112" s="162"/>
      <c r="D112" s="150"/>
      <c r="E112" s="162"/>
      <c r="F112" s="159"/>
      <c r="G112" s="158"/>
      <c r="H112" s="147"/>
      <c r="I112" s="146"/>
    </row>
    <row r="113" spans="2:9" s="167" customFormat="1" ht="76.5">
      <c r="B113" s="161" t="s">
        <v>354</v>
      </c>
      <c r="C113" s="161"/>
      <c r="D113" s="146" t="s">
        <v>353</v>
      </c>
      <c r="E113" s="162"/>
      <c r="F113" s="159"/>
      <c r="G113" s="158"/>
      <c r="H113" s="147"/>
      <c r="I113" s="146"/>
    </row>
    <row r="114" spans="2:8" s="167" customFormat="1" ht="12.75">
      <c r="B114" s="161"/>
      <c r="C114" s="161"/>
      <c r="D114" s="146" t="s">
        <v>352</v>
      </c>
      <c r="E114" s="162" t="s">
        <v>335</v>
      </c>
      <c r="F114" s="159">
        <v>2</v>
      </c>
      <c r="G114" s="158">
        <v>0</v>
      </c>
      <c r="H114" s="147">
        <f>SUM(F114*G114)</f>
        <v>0</v>
      </c>
    </row>
    <row r="115" spans="2:8" s="167" customFormat="1" ht="12.75">
      <c r="B115" s="161"/>
      <c r="C115" s="161"/>
      <c r="D115" s="146" t="s">
        <v>351</v>
      </c>
      <c r="E115" s="162" t="s">
        <v>335</v>
      </c>
      <c r="F115" s="159">
        <v>1</v>
      </c>
      <c r="G115" s="158">
        <v>0</v>
      </c>
      <c r="H115" s="147">
        <f>SUM(F115*G115)</f>
        <v>0</v>
      </c>
    </row>
    <row r="116" spans="2:8" s="167" customFormat="1" ht="12.75">
      <c r="B116" s="161"/>
      <c r="C116" s="161"/>
      <c r="D116" s="146" t="s">
        <v>350</v>
      </c>
      <c r="E116" s="162" t="s">
        <v>335</v>
      </c>
      <c r="F116" s="159">
        <v>1</v>
      </c>
      <c r="G116" s="158">
        <v>0</v>
      </c>
      <c r="H116" s="147">
        <f>SUM(F116*G116)</f>
        <v>0</v>
      </c>
    </row>
    <row r="117" spans="2:8" s="167" customFormat="1" ht="12.75">
      <c r="B117" s="161"/>
      <c r="C117" s="161"/>
      <c r="D117" s="146"/>
      <c r="E117" s="162"/>
      <c r="F117" s="159"/>
      <c r="G117" s="158"/>
      <c r="H117" s="147"/>
    </row>
    <row r="118" spans="2:8" s="167" customFormat="1" ht="114.75">
      <c r="B118" s="161" t="s">
        <v>349</v>
      </c>
      <c r="C118" s="161"/>
      <c r="D118" s="150" t="s">
        <v>348</v>
      </c>
      <c r="E118" s="162"/>
      <c r="F118" s="159"/>
      <c r="G118" s="158"/>
      <c r="H118" s="147"/>
    </row>
    <row r="119" spans="2:8" s="167" customFormat="1" ht="12.75">
      <c r="B119" s="161"/>
      <c r="C119" s="161"/>
      <c r="D119" s="150" t="s">
        <v>347</v>
      </c>
      <c r="E119" s="162" t="s">
        <v>346</v>
      </c>
      <c r="F119" s="159">
        <v>68</v>
      </c>
      <c r="G119" s="158">
        <v>0</v>
      </c>
      <c r="H119" s="147">
        <f>SUM(F119*G119)</f>
        <v>0</v>
      </c>
    </row>
    <row r="120" spans="2:9" s="167" customFormat="1" ht="12.75">
      <c r="B120" s="161"/>
      <c r="C120" s="161"/>
      <c r="D120" s="146"/>
      <c r="E120" s="162"/>
      <c r="F120" s="159"/>
      <c r="G120" s="158"/>
      <c r="H120" s="147"/>
      <c r="I120" s="146"/>
    </row>
    <row r="121" spans="2:9" s="167" customFormat="1" ht="38.25">
      <c r="B121" s="161" t="s">
        <v>345</v>
      </c>
      <c r="C121" s="161"/>
      <c r="D121" s="124" t="s">
        <v>344</v>
      </c>
      <c r="E121" s="162"/>
      <c r="F121" s="159"/>
      <c r="G121" s="158"/>
      <c r="H121" s="147"/>
      <c r="I121" s="146"/>
    </row>
    <row r="122" spans="2:9" s="167" customFormat="1" ht="12.75">
      <c r="B122" s="161"/>
      <c r="C122" s="161"/>
      <c r="D122" s="124" t="s">
        <v>343</v>
      </c>
      <c r="E122" s="162" t="s">
        <v>306</v>
      </c>
      <c r="F122" s="159">
        <v>107</v>
      </c>
      <c r="G122" s="158">
        <v>0</v>
      </c>
      <c r="H122" s="147">
        <f>F122*G122</f>
        <v>0</v>
      </c>
      <c r="I122" s="146"/>
    </row>
    <row r="123" spans="2:9" s="167" customFormat="1" ht="12.75">
      <c r="B123" s="161"/>
      <c r="C123" s="161"/>
      <c r="D123" s="146"/>
      <c r="E123" s="162"/>
      <c r="F123" s="159"/>
      <c r="G123" s="158"/>
      <c r="H123" s="147"/>
      <c r="I123" s="146"/>
    </row>
    <row r="124" spans="2:9" s="167" customFormat="1" ht="140.25">
      <c r="B124" s="161" t="s">
        <v>342</v>
      </c>
      <c r="C124" s="161"/>
      <c r="D124" s="124" t="s">
        <v>341</v>
      </c>
      <c r="E124" s="162"/>
      <c r="F124" s="159"/>
      <c r="G124" s="158"/>
      <c r="H124" s="147"/>
      <c r="I124" s="146"/>
    </row>
    <row r="125" spans="2:9" s="167" customFormat="1" ht="12.75">
      <c r="B125" s="161"/>
      <c r="C125" s="161"/>
      <c r="D125" s="124" t="s">
        <v>340</v>
      </c>
      <c r="E125" s="162" t="s">
        <v>335</v>
      </c>
      <c r="F125" s="159">
        <v>1</v>
      </c>
      <c r="G125" s="158">
        <v>0</v>
      </c>
      <c r="H125" s="147">
        <f>F125*G125</f>
        <v>0</v>
      </c>
      <c r="I125" s="146"/>
    </row>
    <row r="126" spans="2:9" s="167" customFormat="1" ht="12.75">
      <c r="B126" s="161"/>
      <c r="C126" s="161"/>
      <c r="D126" s="124"/>
      <c r="E126" s="162"/>
      <c r="F126" s="159"/>
      <c r="G126" s="158"/>
      <c r="H126" s="147"/>
      <c r="I126" s="146"/>
    </row>
    <row r="127" spans="1:9" s="73" customFormat="1" ht="12.75">
      <c r="A127" s="88"/>
      <c r="B127" s="155"/>
      <c r="C127" s="154"/>
      <c r="D127" s="154" t="s">
        <v>339</v>
      </c>
      <c r="E127" s="154"/>
      <c r="F127" s="402" t="s">
        <v>338</v>
      </c>
      <c r="G127" s="402"/>
      <c r="H127" s="153">
        <f>SUM(H128:H129)</f>
        <v>0</v>
      </c>
      <c r="I127" s="152"/>
    </row>
    <row r="128" spans="1:9" s="73" customFormat="1" ht="12.75">
      <c r="A128" s="88"/>
      <c r="B128" s="86"/>
      <c r="C128" s="86"/>
      <c r="D128" s="177"/>
      <c r="E128" s="86"/>
      <c r="F128" s="176"/>
      <c r="G128" s="96"/>
      <c r="H128" s="175"/>
      <c r="I128" s="78"/>
    </row>
    <row r="129" spans="1:9" s="73" customFormat="1" ht="127.5">
      <c r="A129" s="88"/>
      <c r="B129" s="151" t="s">
        <v>337</v>
      </c>
      <c r="C129" s="86"/>
      <c r="D129" s="174" t="s">
        <v>336</v>
      </c>
      <c r="E129" s="173" t="s">
        <v>335</v>
      </c>
      <c r="F129" s="172">
        <v>1</v>
      </c>
      <c r="G129" s="171">
        <v>0</v>
      </c>
      <c r="H129" s="170">
        <f>F129*G129</f>
        <v>0</v>
      </c>
      <c r="I129" s="169" t="s">
        <v>334</v>
      </c>
    </row>
    <row r="130" spans="2:9" s="167" customFormat="1" ht="12.75">
      <c r="B130" s="151"/>
      <c r="C130" s="151"/>
      <c r="D130" s="150"/>
      <c r="E130" s="162"/>
      <c r="F130" s="127"/>
      <c r="G130" s="126"/>
      <c r="H130" s="147"/>
      <c r="I130" s="168"/>
    </row>
    <row r="131" spans="2:9" ht="12.75">
      <c r="B131" s="155"/>
      <c r="C131" s="154"/>
      <c r="D131" s="154" t="s">
        <v>333</v>
      </c>
      <c r="E131" s="154"/>
      <c r="F131" s="402" t="s">
        <v>78</v>
      </c>
      <c r="G131" s="402"/>
      <c r="H131" s="153">
        <f>SUM(H133:H145)</f>
        <v>0</v>
      </c>
      <c r="I131" s="152"/>
    </row>
    <row r="132" spans="4:9" ht="12.75">
      <c r="D132" s="81"/>
      <c r="G132" s="64"/>
      <c r="H132" s="166"/>
      <c r="I132" s="146"/>
    </row>
    <row r="133" spans="2:8" s="119" customFormat="1" ht="12.75">
      <c r="B133" s="128" t="s">
        <v>332</v>
      </c>
      <c r="C133" s="151"/>
      <c r="D133" s="150" t="s">
        <v>331</v>
      </c>
      <c r="E133" s="163" t="s">
        <v>328</v>
      </c>
      <c r="F133" s="127">
        <v>10</v>
      </c>
      <c r="G133" s="126">
        <v>0</v>
      </c>
      <c r="H133" s="147">
        <f>F133*G133</f>
        <v>0</v>
      </c>
    </row>
    <row r="134" spans="2:8" s="119" customFormat="1" ht="12.75">
      <c r="B134" s="128"/>
      <c r="C134" s="151"/>
      <c r="D134" s="150"/>
      <c r="E134" s="163"/>
      <c r="F134" s="127"/>
      <c r="G134" s="126"/>
      <c r="H134" s="147"/>
    </row>
    <row r="135" spans="2:8" s="119" customFormat="1" ht="12.75">
      <c r="B135" s="128" t="s">
        <v>330</v>
      </c>
      <c r="C135" s="151"/>
      <c r="D135" s="150" t="s">
        <v>329</v>
      </c>
      <c r="E135" s="163" t="s">
        <v>328</v>
      </c>
      <c r="F135" s="127">
        <v>10</v>
      </c>
      <c r="G135" s="126">
        <v>0</v>
      </c>
      <c r="H135" s="147">
        <f>F135*G135</f>
        <v>0</v>
      </c>
    </row>
    <row r="136" spans="2:8" s="119" customFormat="1" ht="12.75">
      <c r="B136" s="128"/>
      <c r="C136" s="151"/>
      <c r="D136" s="150"/>
      <c r="E136" s="163"/>
      <c r="F136" s="127"/>
      <c r="G136" s="126"/>
      <c r="H136" s="147"/>
    </row>
    <row r="137" spans="2:9" s="164" customFormat="1" ht="12.75">
      <c r="B137" s="128" t="s">
        <v>327</v>
      </c>
      <c r="C137" s="151"/>
      <c r="D137" s="150" t="s">
        <v>326</v>
      </c>
      <c r="E137" s="163" t="s">
        <v>306</v>
      </c>
      <c r="F137" s="127">
        <v>1</v>
      </c>
      <c r="G137" s="126">
        <v>0</v>
      </c>
      <c r="H137" s="147">
        <f>F137*G137</f>
        <v>0</v>
      </c>
      <c r="I137" s="165"/>
    </row>
    <row r="138" spans="2:9" s="164" customFormat="1" ht="12.75">
      <c r="B138" s="128"/>
      <c r="C138" s="151"/>
      <c r="D138" s="150"/>
      <c r="E138" s="163"/>
      <c r="F138" s="127"/>
      <c r="G138" s="126"/>
      <c r="H138" s="147"/>
      <c r="I138" s="165"/>
    </row>
    <row r="139" spans="2:8" s="119" customFormat="1" ht="25.5">
      <c r="B139" s="128" t="s">
        <v>325</v>
      </c>
      <c r="C139" s="151"/>
      <c r="D139" s="150" t="s">
        <v>324</v>
      </c>
      <c r="E139" s="163" t="s">
        <v>310</v>
      </c>
      <c r="F139" s="159">
        <f>F18</f>
        <v>660</v>
      </c>
      <c r="G139" s="158">
        <v>0</v>
      </c>
      <c r="H139" s="147">
        <f>F139*G139</f>
        <v>0</v>
      </c>
    </row>
    <row r="140" spans="2:8" s="119" customFormat="1" ht="12.75">
      <c r="B140" s="128"/>
      <c r="C140" s="151"/>
      <c r="D140" s="150"/>
      <c r="E140" s="163"/>
      <c r="F140" s="159"/>
      <c r="G140" s="158"/>
      <c r="H140" s="147"/>
    </row>
    <row r="141" spans="2:8" s="119" customFormat="1" ht="25.5">
      <c r="B141" s="128" t="s">
        <v>323</v>
      </c>
      <c r="C141" s="151"/>
      <c r="D141" s="150" t="s">
        <v>322</v>
      </c>
      <c r="E141" s="163" t="s">
        <v>306</v>
      </c>
      <c r="F141" s="159">
        <v>1</v>
      </c>
      <c r="G141" s="158">
        <v>0</v>
      </c>
      <c r="H141" s="147">
        <f>F141*G141</f>
        <v>0</v>
      </c>
    </row>
    <row r="142" spans="2:8" s="119" customFormat="1" ht="12.75">
      <c r="B142" s="128"/>
      <c r="C142" s="151"/>
      <c r="D142" s="150"/>
      <c r="E142" s="163"/>
      <c r="F142" s="159"/>
      <c r="G142" s="158"/>
      <c r="H142" s="147"/>
    </row>
    <row r="143" spans="2:8" s="119" customFormat="1" ht="25.5">
      <c r="B143" s="128" t="s">
        <v>321</v>
      </c>
      <c r="C143" s="151"/>
      <c r="D143" s="150" t="s">
        <v>320</v>
      </c>
      <c r="E143" s="163" t="s">
        <v>310</v>
      </c>
      <c r="F143" s="159">
        <f>F139</f>
        <v>660</v>
      </c>
      <c r="G143" s="158">
        <v>0</v>
      </c>
      <c r="H143" s="147">
        <f>F143*G143</f>
        <v>0</v>
      </c>
    </row>
    <row r="144" spans="2:8" s="119" customFormat="1" ht="12.75">
      <c r="B144" s="128"/>
      <c r="C144" s="151"/>
      <c r="D144" s="150"/>
      <c r="E144" s="163"/>
      <c r="F144" s="159"/>
      <c r="G144" s="158"/>
      <c r="H144" s="147"/>
    </row>
    <row r="145" spans="2:8" s="119" customFormat="1" ht="38.25">
      <c r="B145" s="128" t="s">
        <v>319</v>
      </c>
      <c r="C145" s="151"/>
      <c r="D145" s="150" t="s">
        <v>318</v>
      </c>
      <c r="E145" s="163" t="s">
        <v>306</v>
      </c>
      <c r="F145" s="159">
        <v>1</v>
      </c>
      <c r="G145" s="158">
        <v>0</v>
      </c>
      <c r="H145" s="147">
        <f>F145*G145</f>
        <v>0</v>
      </c>
    </row>
    <row r="146" spans="4:9" ht="12.75">
      <c r="D146" s="146"/>
      <c r="H146" s="147"/>
      <c r="I146" s="146"/>
    </row>
    <row r="147" spans="2:9" ht="12.75">
      <c r="B147" s="155"/>
      <c r="C147" s="154"/>
      <c r="D147" s="154" t="s">
        <v>317</v>
      </c>
      <c r="E147" s="154"/>
      <c r="F147" s="402" t="s">
        <v>316</v>
      </c>
      <c r="G147" s="402"/>
      <c r="H147" s="153">
        <f>SUM(H149:H151)</f>
        <v>0</v>
      </c>
      <c r="I147" s="152"/>
    </row>
    <row r="148" spans="4:9" ht="12.75">
      <c r="D148" s="81"/>
      <c r="G148" s="64"/>
      <c r="H148" s="147"/>
      <c r="I148" s="146"/>
    </row>
    <row r="149" spans="2:9" s="156" customFormat="1" ht="25.5">
      <c r="B149" s="162" t="s">
        <v>315</v>
      </c>
      <c r="C149" s="161"/>
      <c r="D149" s="150" t="s">
        <v>314</v>
      </c>
      <c r="E149" s="160" t="s">
        <v>313</v>
      </c>
      <c r="F149" s="159">
        <f>F151*2</f>
        <v>1320</v>
      </c>
      <c r="G149" s="158">
        <v>0</v>
      </c>
      <c r="H149" s="147">
        <f>F149*G149</f>
        <v>0</v>
      </c>
      <c r="I149" s="157"/>
    </row>
    <row r="150" spans="2:9" s="156" customFormat="1" ht="12.75">
      <c r="B150" s="162"/>
      <c r="C150" s="161"/>
      <c r="D150" s="150"/>
      <c r="E150" s="160"/>
      <c r="F150" s="159"/>
      <c r="G150" s="158"/>
      <c r="H150" s="147"/>
      <c r="I150" s="157"/>
    </row>
    <row r="151" spans="2:9" s="156" customFormat="1" ht="12.75">
      <c r="B151" s="162" t="s">
        <v>312</v>
      </c>
      <c r="C151" s="161"/>
      <c r="D151" s="150" t="s">
        <v>311</v>
      </c>
      <c r="E151" s="160" t="s">
        <v>310</v>
      </c>
      <c r="F151" s="159">
        <f>F18</f>
        <v>660</v>
      </c>
      <c r="G151" s="158">
        <v>0</v>
      </c>
      <c r="H151" s="147">
        <f>F151*G151</f>
        <v>0</v>
      </c>
      <c r="I151" s="157"/>
    </row>
    <row r="152" spans="4:9" ht="12.75">
      <c r="D152" s="146"/>
      <c r="H152" s="147"/>
      <c r="I152" s="146"/>
    </row>
    <row r="153" spans="2:9" ht="12.75">
      <c r="B153" s="155"/>
      <c r="C153" s="154"/>
      <c r="D153" s="154" t="s">
        <v>309</v>
      </c>
      <c r="E153" s="402" t="s">
        <v>308</v>
      </c>
      <c r="F153" s="402"/>
      <c r="G153" s="402"/>
      <c r="H153" s="153">
        <f>H155</f>
        <v>0</v>
      </c>
      <c r="I153" s="152"/>
    </row>
    <row r="154" spans="4:9" ht="12.75">
      <c r="D154" s="81"/>
      <c r="G154" s="64"/>
      <c r="H154" s="147"/>
      <c r="I154" s="146"/>
    </row>
    <row r="155" spans="2:9" s="119" customFormat="1" ht="25.5">
      <c r="B155" s="128" t="s">
        <v>307</v>
      </c>
      <c r="C155" s="151"/>
      <c r="D155" s="150" t="s">
        <v>760</v>
      </c>
      <c r="E155" s="149" t="s">
        <v>306</v>
      </c>
      <c r="F155" s="127">
        <v>0.01</v>
      </c>
      <c r="G155" s="126">
        <f>SUM(E158:E163)</f>
        <v>0</v>
      </c>
      <c r="H155" s="147">
        <f>F155*G155</f>
        <v>0</v>
      </c>
      <c r="I155" s="148"/>
    </row>
    <row r="156" spans="4:9" ht="51" customHeight="1">
      <c r="D156" s="81"/>
      <c r="H156" s="147"/>
      <c r="I156" s="146"/>
    </row>
    <row r="157" spans="4:9" ht="12.75">
      <c r="D157" s="81"/>
      <c r="H157" s="147"/>
      <c r="I157" s="146"/>
    </row>
    <row r="158" spans="4:5" ht="12.75">
      <c r="D158" s="70" t="str">
        <f>D14</f>
        <v>1 PREDDELA</v>
      </c>
      <c r="E158" s="69">
        <f>H14</f>
        <v>0</v>
      </c>
    </row>
    <row r="159" spans="4:5" ht="12.75">
      <c r="D159" s="70" t="str">
        <f>D33</f>
        <v>2 ZEMELJSKA DELA IN TEMELJENJE</v>
      </c>
      <c r="E159" s="69">
        <f>H33</f>
        <v>0</v>
      </c>
    </row>
    <row r="160" spans="4:5" ht="12.75">
      <c r="D160" s="70" t="str">
        <f>D71</f>
        <v>3 STROJNI DEL</v>
      </c>
      <c r="E160" s="69">
        <f>H71</f>
        <v>0</v>
      </c>
    </row>
    <row r="161" spans="4:5" ht="12.75">
      <c r="D161" s="145" t="str">
        <f>D127</f>
        <v>4 JAŠKI</v>
      </c>
      <c r="E161" s="67">
        <f>H127</f>
        <v>0</v>
      </c>
    </row>
    <row r="162" spans="4:5" ht="12.75">
      <c r="D162" s="144" t="str">
        <f>D131</f>
        <v>5 TUJE STORITVE</v>
      </c>
      <c r="E162" s="67">
        <f>H131</f>
        <v>0</v>
      </c>
    </row>
    <row r="163" spans="4:5" ht="12.75">
      <c r="D163" s="139" t="str">
        <f>D147</f>
        <v>6 ZAKLJUČNA DELA</v>
      </c>
      <c r="E163" s="67">
        <f>H147</f>
        <v>0</v>
      </c>
    </row>
    <row r="164" spans="4:5" ht="12.75">
      <c r="D164" s="139" t="str">
        <f>D153</f>
        <v>7 NEPREDVIDENA DELA</v>
      </c>
      <c r="E164" s="67">
        <f>H153</f>
        <v>0</v>
      </c>
    </row>
    <row r="165" spans="4:5" ht="12.75">
      <c r="D165" s="143"/>
      <c r="E165" s="142"/>
    </row>
    <row r="166" spans="4:5" ht="12.75">
      <c r="D166" s="143" t="s">
        <v>305</v>
      </c>
      <c r="E166" s="142">
        <f>E158+E159+E161+E162+E163+E164</f>
        <v>0</v>
      </c>
    </row>
    <row r="167" spans="4:5" ht="12.75">
      <c r="D167" s="143" t="s">
        <v>304</v>
      </c>
      <c r="E167" s="142">
        <f>E160</f>
        <v>0</v>
      </c>
    </row>
    <row r="168" spans="4:5" ht="12.75">
      <c r="D168" s="141" t="s">
        <v>44</v>
      </c>
      <c r="E168" s="140">
        <f>E166+E167</f>
        <v>0</v>
      </c>
    </row>
    <row r="169" spans="4:5" ht="12.75">
      <c r="D169" s="137"/>
      <c r="E169" s="136"/>
    </row>
    <row r="170" spans="4:5" ht="12.75">
      <c r="D170" s="139" t="s">
        <v>43</v>
      </c>
      <c r="E170" s="138">
        <f>0.22*E168</f>
        <v>0</v>
      </c>
    </row>
    <row r="171" spans="4:5" ht="12.75">
      <c r="D171" s="137"/>
      <c r="E171" s="136"/>
    </row>
    <row r="172" spans="4:5" ht="12.75">
      <c r="D172" s="135" t="s">
        <v>42</v>
      </c>
      <c r="E172" s="134">
        <f>+SUM(E168:E170)</f>
        <v>0</v>
      </c>
    </row>
    <row r="173" spans="4:5" ht="12.75">
      <c r="D173" s="133"/>
      <c r="E173" s="132"/>
    </row>
    <row r="174" ht="12.75">
      <c r="H174" s="131" t="s">
        <v>303</v>
      </c>
    </row>
    <row r="175" spans="2:9" ht="12.75">
      <c r="B175" s="130" t="s">
        <v>302</v>
      </c>
      <c r="C175" s="130"/>
      <c r="D175" s="123"/>
      <c r="E175" s="123"/>
      <c r="F175" s="129"/>
      <c r="G175" s="64"/>
      <c r="H175" s="129" t="s">
        <v>301</v>
      </c>
      <c r="I175" s="123"/>
    </row>
    <row r="176" spans="2:9" ht="18" customHeight="1">
      <c r="B176" s="123"/>
      <c r="C176" s="123"/>
      <c r="D176" s="123"/>
      <c r="E176" s="123"/>
      <c r="F176" s="129"/>
      <c r="G176" s="123"/>
      <c r="H176" s="123"/>
      <c r="I176" s="123"/>
    </row>
  </sheetData>
  <sheetProtection/>
  <mergeCells count="12">
    <mergeCell ref="C3:H3"/>
    <mergeCell ref="F14:G14"/>
    <mergeCell ref="E33:G33"/>
    <mergeCell ref="F131:G131"/>
    <mergeCell ref="F147:G147"/>
    <mergeCell ref="E153:G153"/>
    <mergeCell ref="F71:G71"/>
    <mergeCell ref="C4:D4"/>
    <mergeCell ref="C5:F5"/>
    <mergeCell ref="F127:G127"/>
    <mergeCell ref="C6:F6"/>
    <mergeCell ref="D8:H8"/>
  </mergeCells>
  <printOptions/>
  <pageMargins left="0.2362204724409449" right="0.3937007874015748" top="0.43" bottom="0.29" header="0.1968503937007874" footer="0.1968503937007874"/>
  <pageSetup horizontalDpi="600" verticalDpi="600" orientation="portrait" paperSize="9" scale="75" r:id="rId1"/>
  <headerFooter>
    <oddFooter>&amp;CStran &amp;P od &amp;N</oddFooter>
  </headerFooter>
  <rowBreaks count="1" manualBreakCount="1">
    <brk id="70" min="1" max="8" man="1"/>
  </rowBreaks>
</worksheet>
</file>

<file path=xl/worksheets/sheet5.xml><?xml version="1.0" encoding="utf-8"?>
<worksheet xmlns="http://schemas.openxmlformats.org/spreadsheetml/2006/main" xmlns:r="http://schemas.openxmlformats.org/officeDocument/2006/relationships">
  <dimension ref="B2:I121"/>
  <sheetViews>
    <sheetView zoomScalePageLayoutView="0" workbookViewId="0" topLeftCell="A40">
      <selection activeCell="H118" sqref="H118"/>
    </sheetView>
  </sheetViews>
  <sheetFormatPr defaultColWidth="34.421875" defaultRowHeight="15"/>
  <cols>
    <col min="1" max="1" width="2.421875" style="219" customWidth="1"/>
    <col min="2" max="2" width="9.140625" style="219" customWidth="1"/>
    <col min="3" max="3" width="5.57421875" style="219" customWidth="1"/>
    <col min="4" max="4" width="50.140625" style="219" customWidth="1"/>
    <col min="5" max="5" width="11.421875" style="219" customWidth="1"/>
    <col min="6" max="6" width="10.00390625" style="219" customWidth="1"/>
    <col min="7" max="7" width="15.7109375" style="219" customWidth="1"/>
    <col min="8" max="8" width="10.7109375" style="219" customWidth="1"/>
    <col min="9" max="9" width="17.00390625" style="219" customWidth="1"/>
    <col min="10" max="63" width="34.421875" style="219" customWidth="1"/>
    <col min="64" max="16384" width="34.421875" style="219" customWidth="1"/>
  </cols>
  <sheetData>
    <row r="2" spans="2:6" ht="12.75">
      <c r="B2" s="157" t="s">
        <v>300</v>
      </c>
      <c r="C2" s="279" t="s">
        <v>502</v>
      </c>
      <c r="D2" s="280"/>
      <c r="E2" s="230"/>
      <c r="F2" s="233"/>
    </row>
    <row r="3" spans="2:6" ht="37.5" customHeight="1">
      <c r="B3" s="157" t="s">
        <v>446</v>
      </c>
      <c r="C3" s="409" t="s">
        <v>501</v>
      </c>
      <c r="D3" s="409"/>
      <c r="E3" s="409"/>
      <c r="F3" s="409"/>
    </row>
    <row r="4" spans="2:6" ht="39" customHeight="1">
      <c r="B4" s="157" t="s">
        <v>443</v>
      </c>
      <c r="C4" s="409" t="s">
        <v>500</v>
      </c>
      <c r="D4" s="409"/>
      <c r="E4" s="409"/>
      <c r="F4" s="409"/>
    </row>
    <row r="5" spans="2:6" ht="12.75">
      <c r="B5" s="157" t="s">
        <v>298</v>
      </c>
      <c r="C5" s="410" t="s">
        <v>499</v>
      </c>
      <c r="D5" s="410"/>
      <c r="E5" s="410"/>
      <c r="F5" s="410"/>
    </row>
    <row r="6" spans="2:6" ht="12.75">
      <c r="B6" s="157" t="s">
        <v>296</v>
      </c>
      <c r="C6" s="279" t="s">
        <v>295</v>
      </c>
      <c r="D6" s="279"/>
      <c r="E6" s="279"/>
      <c r="F6" s="279"/>
    </row>
    <row r="8" spans="2:9" ht="50.25" customHeight="1">
      <c r="B8" s="411" t="s">
        <v>498</v>
      </c>
      <c r="C8" s="411"/>
      <c r="D8" s="411"/>
      <c r="E8" s="411"/>
      <c r="F8" s="411"/>
      <c r="G8" s="411"/>
      <c r="H8" s="411"/>
      <c r="I8" s="411"/>
    </row>
    <row r="10" spans="2:9" ht="30.75" customHeight="1" thickBot="1">
      <c r="B10" s="278" t="s">
        <v>293</v>
      </c>
      <c r="C10" s="278" t="s">
        <v>292</v>
      </c>
      <c r="D10" s="278" t="s">
        <v>291</v>
      </c>
      <c r="E10" s="278" t="s">
        <v>290</v>
      </c>
      <c r="F10" s="278" t="s">
        <v>289</v>
      </c>
      <c r="G10" s="278" t="s">
        <v>288</v>
      </c>
      <c r="H10" s="278" t="s">
        <v>287</v>
      </c>
      <c r="I10" s="278" t="s">
        <v>440</v>
      </c>
    </row>
    <row r="11" spans="3:9" ht="12.75">
      <c r="C11" s="277"/>
      <c r="D11" s="277"/>
      <c r="E11" s="276"/>
      <c r="F11" s="276"/>
      <c r="G11" s="276"/>
      <c r="H11" s="276"/>
      <c r="I11" s="267"/>
    </row>
    <row r="12" spans="2:9" s="263" customFormat="1" ht="14.25">
      <c r="B12" s="258"/>
      <c r="C12" s="256" t="s">
        <v>497</v>
      </c>
      <c r="D12" s="257" t="s">
        <v>496</v>
      </c>
      <c r="E12" s="257"/>
      <c r="F12" s="408" t="s">
        <v>285</v>
      </c>
      <c r="G12" s="408"/>
      <c r="H12" s="256">
        <f>SUM(H16:H24)</f>
        <v>0</v>
      </c>
      <c r="I12" s="255"/>
    </row>
    <row r="13" spans="3:9" ht="12.75">
      <c r="C13" s="272"/>
      <c r="D13" s="273"/>
      <c r="E13" s="275"/>
      <c r="F13" s="260"/>
      <c r="G13" s="226"/>
      <c r="H13" s="226"/>
      <c r="I13" s="246"/>
    </row>
    <row r="14" spans="2:9" ht="12.75">
      <c r="B14" s="269"/>
      <c r="C14" s="269"/>
      <c r="D14" s="269" t="s">
        <v>284</v>
      </c>
      <c r="E14" s="269"/>
      <c r="F14" s="269"/>
      <c r="G14" s="269"/>
      <c r="H14" s="269"/>
      <c r="I14" s="268"/>
    </row>
    <row r="15" spans="3:9" ht="12.75">
      <c r="C15" s="272"/>
      <c r="D15" s="273"/>
      <c r="E15" s="275"/>
      <c r="F15" s="260"/>
      <c r="G15" s="226"/>
      <c r="H15" s="226"/>
      <c r="I15" s="246"/>
    </row>
    <row r="16" spans="2:9" ht="25.5">
      <c r="B16" s="250" t="s">
        <v>48</v>
      </c>
      <c r="C16" s="272"/>
      <c r="D16" s="248" t="s">
        <v>495</v>
      </c>
      <c r="E16" s="246" t="s">
        <v>346</v>
      </c>
      <c r="F16" s="266">
        <v>49</v>
      </c>
      <c r="G16" s="249">
        <v>0</v>
      </c>
      <c r="H16" s="249">
        <f>F16*G16</f>
        <v>0</v>
      </c>
      <c r="I16" s="246"/>
    </row>
    <row r="17" spans="2:9" ht="12.75">
      <c r="B17" s="250"/>
      <c r="D17" s="262"/>
      <c r="E17" s="246"/>
      <c r="F17" s="266"/>
      <c r="G17" s="249"/>
      <c r="H17" s="249"/>
      <c r="I17" s="246"/>
    </row>
    <row r="18" spans="2:9" ht="12.75">
      <c r="B18" s="250" t="s">
        <v>56</v>
      </c>
      <c r="D18" s="262" t="s">
        <v>494</v>
      </c>
      <c r="E18" s="246" t="s">
        <v>310</v>
      </c>
      <c r="F18" s="266">
        <v>498</v>
      </c>
      <c r="G18" s="249">
        <v>0</v>
      </c>
      <c r="H18" s="249">
        <f>F18*G18</f>
        <v>0</v>
      </c>
      <c r="I18" s="246"/>
    </row>
    <row r="19" spans="2:9" ht="12.75">
      <c r="B19" s="250"/>
      <c r="D19" s="262"/>
      <c r="E19" s="246"/>
      <c r="F19" s="266"/>
      <c r="G19" s="249"/>
      <c r="H19" s="249"/>
      <c r="I19" s="246"/>
    </row>
    <row r="20" spans="2:9" ht="12.75">
      <c r="B20" s="269"/>
      <c r="C20" s="269"/>
      <c r="D20" s="269" t="s">
        <v>434</v>
      </c>
      <c r="E20" s="269"/>
      <c r="F20" s="269"/>
      <c r="G20" s="269"/>
      <c r="H20" s="269"/>
      <c r="I20" s="268"/>
    </row>
    <row r="21" spans="2:9" ht="12.75">
      <c r="B21" s="250"/>
      <c r="D21" s="262"/>
      <c r="E21" s="246"/>
      <c r="F21" s="266"/>
      <c r="G21" s="249"/>
      <c r="H21" s="249"/>
      <c r="I21" s="246"/>
    </row>
    <row r="22" spans="2:9" ht="25.5">
      <c r="B22" s="250" t="s">
        <v>52</v>
      </c>
      <c r="D22" s="248" t="s">
        <v>493</v>
      </c>
      <c r="E22" s="246" t="s">
        <v>346</v>
      </c>
      <c r="F22" s="266">
        <v>30</v>
      </c>
      <c r="G22" s="249">
        <v>0</v>
      </c>
      <c r="H22" s="249">
        <f>F22*G22</f>
        <v>0</v>
      </c>
      <c r="I22" s="246"/>
    </row>
    <row r="23" spans="2:9" ht="12.75">
      <c r="B23" s="250"/>
      <c r="D23" s="248"/>
      <c r="E23" s="246"/>
      <c r="F23" s="266"/>
      <c r="G23" s="249"/>
      <c r="H23" s="249"/>
      <c r="I23" s="246"/>
    </row>
    <row r="24" spans="2:9" ht="38.25">
      <c r="B24" s="250" t="s">
        <v>106</v>
      </c>
      <c r="D24" s="248" t="s">
        <v>492</v>
      </c>
      <c r="E24" s="246" t="s">
        <v>310</v>
      </c>
      <c r="F24" s="266">
        <v>350</v>
      </c>
      <c r="G24" s="249">
        <v>0</v>
      </c>
      <c r="H24" s="249">
        <f>F24*G24</f>
        <v>0</v>
      </c>
      <c r="I24" s="246"/>
    </row>
    <row r="25" spans="2:9" ht="12.75">
      <c r="B25" s="250"/>
      <c r="D25" s="248"/>
      <c r="E25" s="246"/>
      <c r="F25" s="266"/>
      <c r="G25" s="249"/>
      <c r="H25" s="249"/>
      <c r="I25" s="246"/>
    </row>
    <row r="26" spans="2:9" ht="12.75">
      <c r="B26" s="258"/>
      <c r="C26" s="256" t="s">
        <v>491</v>
      </c>
      <c r="D26" s="257" t="s">
        <v>490</v>
      </c>
      <c r="E26" s="257"/>
      <c r="F26" s="408" t="s">
        <v>285</v>
      </c>
      <c r="G26" s="408"/>
      <c r="H26" s="256">
        <f>SUM(H28:H41)</f>
        <v>0</v>
      </c>
      <c r="I26" s="264"/>
    </row>
    <row r="27" spans="3:9" ht="12.75">
      <c r="C27" s="272"/>
      <c r="D27" s="273"/>
      <c r="E27" s="261"/>
      <c r="G27" s="226"/>
      <c r="H27" s="226"/>
      <c r="I27" s="246"/>
    </row>
    <row r="28" spans="2:9" ht="51">
      <c r="B28" s="250" t="s">
        <v>103</v>
      </c>
      <c r="C28" s="272"/>
      <c r="D28" s="248" t="s">
        <v>489</v>
      </c>
      <c r="E28" s="246" t="s">
        <v>412</v>
      </c>
      <c r="F28" s="267">
        <v>750</v>
      </c>
      <c r="G28" s="249">
        <v>0</v>
      </c>
      <c r="H28" s="249">
        <f>F28*G28</f>
        <v>0</v>
      </c>
      <c r="I28" s="246"/>
    </row>
    <row r="29" spans="2:9" ht="12.75">
      <c r="B29" s="250"/>
      <c r="D29" s="262"/>
      <c r="E29" s="246"/>
      <c r="F29" s="266"/>
      <c r="G29" s="249"/>
      <c r="H29" s="249"/>
      <c r="I29" s="246"/>
    </row>
    <row r="30" spans="2:9" ht="30" customHeight="1">
      <c r="B30" s="250" t="s">
        <v>100</v>
      </c>
      <c r="D30" s="248" t="s">
        <v>488</v>
      </c>
      <c r="E30" s="246" t="s">
        <v>313</v>
      </c>
      <c r="F30" s="266">
        <v>300</v>
      </c>
      <c r="G30" s="249">
        <v>0</v>
      </c>
      <c r="H30" s="249">
        <f>F30*G30</f>
        <v>0</v>
      </c>
      <c r="I30" s="246"/>
    </row>
    <row r="31" spans="2:9" ht="12.75">
      <c r="B31" s="250"/>
      <c r="D31" s="262"/>
      <c r="E31" s="246"/>
      <c r="F31" s="266"/>
      <c r="G31" s="249"/>
      <c r="H31" s="249"/>
      <c r="I31" s="246"/>
    </row>
    <row r="32" spans="2:9" ht="65.25" customHeight="1">
      <c r="B32" s="250" t="s">
        <v>97</v>
      </c>
      <c r="D32" s="150" t="s">
        <v>487</v>
      </c>
      <c r="E32" s="246" t="s">
        <v>412</v>
      </c>
      <c r="F32" s="266">
        <v>36</v>
      </c>
      <c r="G32" s="249">
        <v>0</v>
      </c>
      <c r="H32" s="249">
        <f>F32*G32</f>
        <v>0</v>
      </c>
      <c r="I32" s="246"/>
    </row>
    <row r="33" spans="2:9" ht="12.75">
      <c r="B33" s="250"/>
      <c r="D33" s="193"/>
      <c r="E33" s="246"/>
      <c r="F33" s="266"/>
      <c r="G33" s="249"/>
      <c r="H33" s="249"/>
      <c r="I33" s="246"/>
    </row>
    <row r="34" spans="2:9" ht="53.25" customHeight="1">
      <c r="B34" s="250" t="s">
        <v>94</v>
      </c>
      <c r="C34" s="274"/>
      <c r="D34" s="150" t="s">
        <v>486</v>
      </c>
      <c r="E34" s="160" t="s">
        <v>412</v>
      </c>
      <c r="F34" s="270">
        <v>90</v>
      </c>
      <c r="G34" s="249">
        <v>0</v>
      </c>
      <c r="H34" s="249">
        <f>F34*G34</f>
        <v>0</v>
      </c>
      <c r="I34" s="246"/>
    </row>
    <row r="35" spans="2:9" ht="12.75">
      <c r="B35" s="250"/>
      <c r="D35" s="262"/>
      <c r="E35" s="246"/>
      <c r="F35" s="266"/>
      <c r="G35" s="249"/>
      <c r="H35" s="249"/>
      <c r="I35" s="246"/>
    </row>
    <row r="36" spans="2:9" ht="93.75" customHeight="1">
      <c r="B36" s="250" t="s">
        <v>90</v>
      </c>
      <c r="D36" s="262" t="s">
        <v>485</v>
      </c>
      <c r="E36" s="246" t="s">
        <v>412</v>
      </c>
      <c r="F36" s="266">
        <v>524</v>
      </c>
      <c r="G36" s="249">
        <v>0</v>
      </c>
      <c r="H36" s="249">
        <f>F36*G36</f>
        <v>0</v>
      </c>
      <c r="I36" s="246"/>
    </row>
    <row r="37" spans="2:9" ht="12.75">
      <c r="B37" s="250"/>
      <c r="D37" s="262"/>
      <c r="E37" s="246"/>
      <c r="F37" s="266"/>
      <c r="G37" s="249"/>
      <c r="H37" s="249"/>
      <c r="I37" s="246"/>
    </row>
    <row r="38" spans="2:8" ht="39.75" customHeight="1">
      <c r="B38" s="250" t="s">
        <v>86</v>
      </c>
      <c r="D38" s="150" t="s">
        <v>484</v>
      </c>
      <c r="E38" s="160" t="s">
        <v>412</v>
      </c>
      <c r="F38" s="270">
        <v>100</v>
      </c>
      <c r="G38" s="249">
        <v>0</v>
      </c>
      <c r="H38" s="249">
        <f>F38*G38</f>
        <v>0</v>
      </c>
    </row>
    <row r="39" spans="2:9" ht="12.75">
      <c r="B39" s="250"/>
      <c r="D39" s="262"/>
      <c r="E39" s="246"/>
      <c r="F39" s="266"/>
      <c r="G39" s="249"/>
      <c r="H39" s="249"/>
      <c r="I39" s="246"/>
    </row>
    <row r="40" spans="2:9" ht="38.25">
      <c r="B40" s="250" t="s">
        <v>121</v>
      </c>
      <c r="D40" s="248" t="s">
        <v>483</v>
      </c>
      <c r="E40" s="246" t="s">
        <v>412</v>
      </c>
      <c r="F40" s="266">
        <v>750</v>
      </c>
      <c r="G40" s="249">
        <v>0</v>
      </c>
      <c r="H40" s="249">
        <f>F40*G40</f>
        <v>0</v>
      </c>
      <c r="I40" s="246" t="s">
        <v>482</v>
      </c>
    </row>
    <row r="41" spans="2:9" ht="12.75">
      <c r="B41" s="250"/>
      <c r="D41" s="229"/>
      <c r="E41" s="246"/>
      <c r="F41" s="267"/>
      <c r="G41" s="265"/>
      <c r="H41" s="265"/>
      <c r="I41" s="246"/>
    </row>
    <row r="42" spans="2:9" s="263" customFormat="1" ht="15" customHeight="1">
      <c r="B42" s="258"/>
      <c r="C42" s="256" t="s">
        <v>481</v>
      </c>
      <c r="D42" s="257" t="s">
        <v>480</v>
      </c>
      <c r="E42" s="257"/>
      <c r="F42" s="408" t="s">
        <v>285</v>
      </c>
      <c r="G42" s="408"/>
      <c r="H42" s="256">
        <f>SUM(H47:H83)</f>
        <v>0</v>
      </c>
      <c r="I42" s="264"/>
    </row>
    <row r="43" spans="3:9" ht="12.75">
      <c r="C43" s="272"/>
      <c r="D43" s="273"/>
      <c r="E43" s="261"/>
      <c r="F43" s="260"/>
      <c r="G43" s="226"/>
      <c r="H43" s="226"/>
      <c r="I43" s="246"/>
    </row>
    <row r="44" spans="2:9" ht="12.75">
      <c r="B44" s="269"/>
      <c r="C44" s="269"/>
      <c r="D44" s="269" t="s">
        <v>479</v>
      </c>
      <c r="E44" s="269"/>
      <c r="F44" s="269"/>
      <c r="G44" s="269"/>
      <c r="H44" s="269"/>
      <c r="I44" s="268"/>
    </row>
    <row r="45" spans="3:9" ht="12.75">
      <c r="C45" s="272"/>
      <c r="D45" s="273"/>
      <c r="E45" s="261"/>
      <c r="F45" s="260"/>
      <c r="G45" s="226"/>
      <c r="H45" s="226"/>
      <c r="I45" s="246"/>
    </row>
    <row r="46" spans="2:9" ht="51">
      <c r="B46" s="250" t="s">
        <v>118</v>
      </c>
      <c r="C46" s="272"/>
      <c r="D46" s="267" t="s">
        <v>478</v>
      </c>
      <c r="I46" s="246"/>
    </row>
    <row r="47" spans="2:9" ht="12.75">
      <c r="B47" s="250"/>
      <c r="C47" s="272"/>
      <c r="D47" s="267" t="s">
        <v>477</v>
      </c>
      <c r="E47" s="246" t="s">
        <v>310</v>
      </c>
      <c r="F47" s="266">
        <v>204</v>
      </c>
      <c r="G47" s="249">
        <v>0</v>
      </c>
      <c r="H47" s="249">
        <f>F47*G47</f>
        <v>0</v>
      </c>
      <c r="I47" s="246"/>
    </row>
    <row r="48" spans="2:9" ht="12.75">
      <c r="B48" s="250"/>
      <c r="C48" s="272"/>
      <c r="D48" s="267" t="s">
        <v>476</v>
      </c>
      <c r="E48" s="246" t="s">
        <v>310</v>
      </c>
      <c r="F48" s="266">
        <v>294</v>
      </c>
      <c r="G48" s="249">
        <v>0</v>
      </c>
      <c r="H48" s="249">
        <f>F48*G48</f>
        <v>0</v>
      </c>
      <c r="I48" s="246"/>
    </row>
    <row r="49" spans="2:9" ht="12.75">
      <c r="B49" s="250"/>
      <c r="C49" s="272"/>
      <c r="D49" s="267"/>
      <c r="E49" s="246"/>
      <c r="F49" s="266"/>
      <c r="G49" s="249"/>
      <c r="H49" s="249"/>
      <c r="I49" s="246"/>
    </row>
    <row r="50" spans="2:9" ht="12.75">
      <c r="B50" s="269"/>
      <c r="C50" s="269"/>
      <c r="D50" s="269" t="s">
        <v>475</v>
      </c>
      <c r="E50" s="269"/>
      <c r="F50" s="269"/>
      <c r="G50" s="269"/>
      <c r="H50" s="269"/>
      <c r="I50" s="268"/>
    </row>
    <row r="51" spans="2:9" ht="12.75">
      <c r="B51" s="250"/>
      <c r="D51" s="267"/>
      <c r="E51" s="246"/>
      <c r="F51" s="266"/>
      <c r="G51" s="249"/>
      <c r="H51" s="249"/>
      <c r="I51" s="246"/>
    </row>
    <row r="52" spans="2:9" ht="38.25">
      <c r="B52" s="250" t="s">
        <v>422</v>
      </c>
      <c r="D52" s="267" t="s">
        <v>474</v>
      </c>
      <c r="E52" s="246" t="s">
        <v>346</v>
      </c>
      <c r="F52" s="266">
        <v>49</v>
      </c>
      <c r="G52" s="249">
        <v>0</v>
      </c>
      <c r="H52" s="249">
        <f>F52*G52</f>
        <v>0</v>
      </c>
      <c r="I52" s="246"/>
    </row>
    <row r="53" spans="2:9" ht="12.75">
      <c r="B53" s="250"/>
      <c r="D53" s="267"/>
      <c r="E53" s="246"/>
      <c r="F53" s="266"/>
      <c r="G53" s="249"/>
      <c r="H53" s="249"/>
      <c r="I53" s="246"/>
    </row>
    <row r="54" spans="2:9" ht="12.75">
      <c r="B54" s="250"/>
      <c r="D54" s="267"/>
      <c r="E54" s="246"/>
      <c r="F54" s="266"/>
      <c r="G54" s="249"/>
      <c r="H54" s="249"/>
      <c r="I54" s="246"/>
    </row>
    <row r="55" spans="2:9" ht="12.75">
      <c r="B55" s="269"/>
      <c r="C55" s="269"/>
      <c r="D55" s="269" t="s">
        <v>473</v>
      </c>
      <c r="E55" s="269"/>
      <c r="F55" s="269"/>
      <c r="G55" s="269"/>
      <c r="H55" s="269"/>
      <c r="I55" s="268"/>
    </row>
    <row r="56" spans="2:9" ht="12.75">
      <c r="B56" s="250"/>
      <c r="D56" s="271"/>
      <c r="E56" s="160"/>
      <c r="F56" s="270"/>
      <c r="G56" s="249"/>
      <c r="H56" s="249"/>
      <c r="I56" s="246"/>
    </row>
    <row r="57" spans="2:9" ht="39.75" customHeight="1">
      <c r="B57" s="250" t="s">
        <v>420</v>
      </c>
      <c r="D57" s="267" t="s">
        <v>472</v>
      </c>
      <c r="E57" s="246" t="s">
        <v>346</v>
      </c>
      <c r="F57" s="266">
        <v>49</v>
      </c>
      <c r="G57" s="249">
        <v>0</v>
      </c>
      <c r="H57" s="249">
        <f>F57*G57</f>
        <v>0</v>
      </c>
      <c r="I57" s="246"/>
    </row>
    <row r="58" spans="2:9" ht="12.75">
      <c r="B58" s="250"/>
      <c r="D58" s="267"/>
      <c r="E58" s="246"/>
      <c r="F58" s="266"/>
      <c r="G58" s="249"/>
      <c r="H58" s="249"/>
      <c r="I58" s="246"/>
    </row>
    <row r="59" spans="2:9" ht="12.75">
      <c r="B59" s="269"/>
      <c r="C59" s="269"/>
      <c r="D59" s="269" t="s">
        <v>471</v>
      </c>
      <c r="E59" s="269"/>
      <c r="F59" s="269"/>
      <c r="G59" s="269"/>
      <c r="H59" s="269"/>
      <c r="I59" s="268"/>
    </row>
    <row r="60" spans="2:9" ht="12.75">
      <c r="B60" s="250"/>
      <c r="D60" s="267"/>
      <c r="E60" s="246"/>
      <c r="F60" s="266"/>
      <c r="G60" s="249"/>
      <c r="H60" s="249"/>
      <c r="I60" s="246"/>
    </row>
    <row r="61" spans="2:9" ht="38.25">
      <c r="B61" s="250" t="s">
        <v>417</v>
      </c>
      <c r="D61" s="165" t="s">
        <v>470</v>
      </c>
      <c r="E61" s="246" t="s">
        <v>346</v>
      </c>
      <c r="F61" s="266">
        <v>22</v>
      </c>
      <c r="G61" s="249">
        <v>0</v>
      </c>
      <c r="H61" s="249">
        <f>F61*G61</f>
        <v>0</v>
      </c>
      <c r="I61" s="246"/>
    </row>
    <row r="62" spans="2:9" ht="12.75">
      <c r="B62" s="250"/>
      <c r="D62" s="165"/>
      <c r="E62" s="246"/>
      <c r="F62" s="266"/>
      <c r="G62" s="249"/>
      <c r="H62" s="249"/>
      <c r="I62" s="246"/>
    </row>
    <row r="63" spans="2:9" ht="38.25">
      <c r="B63" s="250" t="s">
        <v>414</v>
      </c>
      <c r="D63" s="165" t="s">
        <v>469</v>
      </c>
      <c r="E63" s="246" t="s">
        <v>346</v>
      </c>
      <c r="F63" s="266">
        <v>49</v>
      </c>
      <c r="G63" s="249">
        <v>0</v>
      </c>
      <c r="H63" s="249">
        <f>F63*G63</f>
        <v>0</v>
      </c>
      <c r="I63" s="246"/>
    </row>
    <row r="64" spans="2:9" ht="12.75">
      <c r="B64" s="250"/>
      <c r="D64" s="165"/>
      <c r="E64" s="246"/>
      <c r="F64" s="266"/>
      <c r="G64" s="249"/>
      <c r="H64" s="249"/>
      <c r="I64" s="246"/>
    </row>
    <row r="65" spans="2:9" ht="38.25">
      <c r="B65" s="250" t="s">
        <v>411</v>
      </c>
      <c r="D65" s="165" t="s">
        <v>468</v>
      </c>
      <c r="E65" s="246" t="s">
        <v>346</v>
      </c>
      <c r="F65" s="266">
        <v>34</v>
      </c>
      <c r="G65" s="249">
        <v>0</v>
      </c>
      <c r="H65" s="249">
        <f>F65*G65</f>
        <v>0</v>
      </c>
      <c r="I65" s="246"/>
    </row>
    <row r="66" spans="2:9" ht="12.75">
      <c r="B66" s="250"/>
      <c r="D66" s="165"/>
      <c r="E66" s="246"/>
      <c r="F66" s="266"/>
      <c r="G66" s="249"/>
      <c r="H66" s="249"/>
      <c r="I66" s="246"/>
    </row>
    <row r="67" spans="2:9" ht="38.25">
      <c r="B67" s="250" t="s">
        <v>409</v>
      </c>
      <c r="D67" s="165" t="s">
        <v>467</v>
      </c>
      <c r="E67" s="246" t="s">
        <v>346</v>
      </c>
      <c r="F67" s="266">
        <v>2</v>
      </c>
      <c r="G67" s="249">
        <v>0</v>
      </c>
      <c r="H67" s="249">
        <f>F67*G67</f>
        <v>0</v>
      </c>
      <c r="I67" s="246"/>
    </row>
    <row r="68" spans="2:9" ht="12.75">
      <c r="B68" s="250"/>
      <c r="D68" s="165"/>
      <c r="E68" s="246"/>
      <c r="F68" s="266"/>
      <c r="G68" s="249"/>
      <c r="H68" s="249"/>
      <c r="I68" s="246"/>
    </row>
    <row r="69" spans="2:9" ht="38.25">
      <c r="B69" s="250" t="s">
        <v>407</v>
      </c>
      <c r="D69" s="165" t="s">
        <v>466</v>
      </c>
      <c r="E69" s="246" t="s">
        <v>346</v>
      </c>
      <c r="F69" s="266">
        <v>13</v>
      </c>
      <c r="G69" s="249">
        <v>0</v>
      </c>
      <c r="H69" s="249">
        <f>F69*G69</f>
        <v>0</v>
      </c>
      <c r="I69" s="246"/>
    </row>
    <row r="70" spans="2:9" ht="12.75">
      <c r="B70" s="250"/>
      <c r="D70" s="165"/>
      <c r="E70" s="246"/>
      <c r="F70" s="266"/>
      <c r="G70" s="249"/>
      <c r="H70" s="249"/>
      <c r="I70" s="246"/>
    </row>
    <row r="71" spans="2:9" ht="38.25">
      <c r="B71" s="250" t="s">
        <v>405</v>
      </c>
      <c r="D71" s="165" t="s">
        <v>465</v>
      </c>
      <c r="E71" s="246" t="s">
        <v>346</v>
      </c>
      <c r="F71" s="266">
        <v>3</v>
      </c>
      <c r="G71" s="249">
        <v>0</v>
      </c>
      <c r="H71" s="249">
        <f>F71*G71</f>
        <v>0</v>
      </c>
      <c r="I71" s="246"/>
    </row>
    <row r="72" spans="2:9" ht="12.75">
      <c r="B72" s="250"/>
      <c r="D72" s="165"/>
      <c r="E72" s="246"/>
      <c r="F72" s="266"/>
      <c r="G72" s="249"/>
      <c r="H72" s="249"/>
      <c r="I72" s="246"/>
    </row>
    <row r="73" spans="2:9" ht="38.25">
      <c r="B73" s="250" t="s">
        <v>403</v>
      </c>
      <c r="D73" s="165" t="s">
        <v>464</v>
      </c>
      <c r="E73" s="246" t="s">
        <v>346</v>
      </c>
      <c r="F73" s="266">
        <v>25</v>
      </c>
      <c r="G73" s="249">
        <v>0</v>
      </c>
      <c r="H73" s="249">
        <f>F73*G73</f>
        <v>0</v>
      </c>
      <c r="I73" s="246"/>
    </row>
    <row r="74" spans="2:9" ht="12.75">
      <c r="B74" s="250"/>
      <c r="D74" s="165"/>
      <c r="E74" s="246"/>
      <c r="F74" s="266"/>
      <c r="G74" s="249"/>
      <c r="H74" s="249"/>
      <c r="I74" s="246"/>
    </row>
    <row r="75" spans="2:9" ht="12.75">
      <c r="B75" s="269"/>
      <c r="C75" s="269"/>
      <c r="D75" s="269" t="s">
        <v>463</v>
      </c>
      <c r="E75" s="269"/>
      <c r="F75" s="269"/>
      <c r="G75" s="269"/>
      <c r="H75" s="269"/>
      <c r="I75" s="268"/>
    </row>
    <row r="76" spans="2:9" ht="12.75">
      <c r="B76" s="250"/>
      <c r="D76" s="165"/>
      <c r="E76" s="246"/>
      <c r="F76" s="266"/>
      <c r="G76" s="249"/>
      <c r="H76" s="249"/>
      <c r="I76" s="246"/>
    </row>
    <row r="77" spans="2:9" ht="38.25">
      <c r="B77" s="250" t="s">
        <v>401</v>
      </c>
      <c r="D77" s="165" t="s">
        <v>462</v>
      </c>
      <c r="E77" s="246" t="s">
        <v>346</v>
      </c>
      <c r="F77" s="266">
        <v>49</v>
      </c>
      <c r="G77" s="249">
        <v>0</v>
      </c>
      <c r="H77" s="249">
        <f>F77*G77</f>
        <v>0</v>
      </c>
      <c r="I77" s="246"/>
    </row>
    <row r="78" spans="2:9" ht="12.75">
      <c r="B78" s="250"/>
      <c r="D78" s="165"/>
      <c r="E78" s="246"/>
      <c r="F78" s="266"/>
      <c r="G78" s="249"/>
      <c r="H78" s="249"/>
      <c r="I78" s="246"/>
    </row>
    <row r="79" spans="2:9" ht="38.25">
      <c r="B79" s="250" t="s">
        <v>401</v>
      </c>
      <c r="D79" s="193" t="s">
        <v>461</v>
      </c>
      <c r="E79" s="246" t="s">
        <v>310</v>
      </c>
      <c r="F79" s="266">
        <v>498</v>
      </c>
      <c r="G79" s="249">
        <v>0</v>
      </c>
      <c r="H79" s="249">
        <f>F79*G79</f>
        <v>0</v>
      </c>
      <c r="I79" s="246"/>
    </row>
    <row r="80" spans="2:9" ht="12.75">
      <c r="B80" s="250"/>
      <c r="D80" s="267"/>
      <c r="E80" s="246"/>
      <c r="F80" s="266"/>
      <c r="G80" s="249"/>
      <c r="H80" s="249"/>
      <c r="I80" s="246"/>
    </row>
    <row r="81" spans="2:9" ht="25.5">
      <c r="B81" s="250" t="s">
        <v>399</v>
      </c>
      <c r="D81" s="193" t="s">
        <v>460</v>
      </c>
      <c r="E81" s="246" t="s">
        <v>310</v>
      </c>
      <c r="F81" s="266">
        <v>498</v>
      </c>
      <c r="G81" s="249">
        <v>0</v>
      </c>
      <c r="H81" s="249">
        <f>F81*G81</f>
        <v>0</v>
      </c>
      <c r="I81" s="246"/>
    </row>
    <row r="82" spans="2:9" ht="12.75">
      <c r="B82" s="250"/>
      <c r="D82" s="267"/>
      <c r="E82" s="246"/>
      <c r="F82" s="266"/>
      <c r="G82" s="249"/>
      <c r="H82" s="249"/>
      <c r="I82" s="246"/>
    </row>
    <row r="83" spans="2:9" ht="38.25">
      <c r="B83" s="250" t="s">
        <v>397</v>
      </c>
      <c r="D83" s="267" t="s">
        <v>459</v>
      </c>
      <c r="E83" s="246" t="s">
        <v>346</v>
      </c>
      <c r="F83" s="266">
        <v>49</v>
      </c>
      <c r="G83" s="249">
        <v>0</v>
      </c>
      <c r="H83" s="249">
        <f>F83*G83</f>
        <v>0</v>
      </c>
      <c r="I83" s="246"/>
    </row>
    <row r="84" spans="2:9" ht="11.25" customHeight="1">
      <c r="B84" s="253"/>
      <c r="D84" s="262"/>
      <c r="E84" s="246"/>
      <c r="F84" s="266"/>
      <c r="G84" s="265"/>
      <c r="H84" s="265"/>
      <c r="I84" s="246"/>
    </row>
    <row r="85" spans="2:9" s="263" customFormat="1" ht="14.25">
      <c r="B85" s="258"/>
      <c r="C85" s="256" t="s">
        <v>458</v>
      </c>
      <c r="D85" s="257" t="s">
        <v>457</v>
      </c>
      <c r="E85" s="257"/>
      <c r="F85" s="408" t="s">
        <v>285</v>
      </c>
      <c r="G85" s="408"/>
      <c r="H85" s="256">
        <f>SUM(H87:H100)</f>
        <v>0</v>
      </c>
      <c r="I85" s="264"/>
    </row>
    <row r="86" spans="4:8" ht="12.75">
      <c r="D86" s="262"/>
      <c r="E86" s="261"/>
      <c r="F86" s="260"/>
      <c r="G86" s="226"/>
      <c r="H86" s="226"/>
    </row>
    <row r="87" spans="2:8" ht="12.75">
      <c r="B87" s="250" t="s">
        <v>395</v>
      </c>
      <c r="C87" s="228"/>
      <c r="D87" s="193" t="s">
        <v>331</v>
      </c>
      <c r="E87" s="160" t="s">
        <v>328</v>
      </c>
      <c r="F87" s="165">
        <v>12</v>
      </c>
      <c r="G87" s="249">
        <v>0</v>
      </c>
      <c r="H87" s="249">
        <f>F87*G87</f>
        <v>0</v>
      </c>
    </row>
    <row r="88" spans="2:8" ht="12.75">
      <c r="B88" s="250"/>
      <c r="C88" s="228"/>
      <c r="D88" s="193"/>
      <c r="E88" s="160"/>
      <c r="F88" s="165"/>
      <c r="G88" s="249"/>
      <c r="H88" s="249"/>
    </row>
    <row r="89" spans="2:8" ht="12.75">
      <c r="B89" s="250" t="s">
        <v>391</v>
      </c>
      <c r="C89" s="228"/>
      <c r="D89" s="193" t="s">
        <v>456</v>
      </c>
      <c r="E89" s="160" t="s">
        <v>328</v>
      </c>
      <c r="F89" s="165">
        <v>6</v>
      </c>
      <c r="G89" s="249">
        <v>0</v>
      </c>
      <c r="H89" s="249">
        <f>F89*G89</f>
        <v>0</v>
      </c>
    </row>
    <row r="90" spans="2:8" ht="12.75">
      <c r="B90" s="250"/>
      <c r="C90" s="228"/>
      <c r="D90" s="193"/>
      <c r="E90" s="160"/>
      <c r="F90" s="165"/>
      <c r="G90" s="249"/>
      <c r="H90" s="249"/>
    </row>
    <row r="91" spans="2:9" ht="25.5">
      <c r="B91" s="250" t="s">
        <v>385</v>
      </c>
      <c r="C91" s="228"/>
      <c r="D91" s="259" t="s">
        <v>455</v>
      </c>
      <c r="E91" s="160" t="s">
        <v>328</v>
      </c>
      <c r="F91" s="165">
        <v>6</v>
      </c>
      <c r="G91" s="249">
        <v>0</v>
      </c>
      <c r="H91" s="249">
        <f>F91*G91</f>
        <v>0</v>
      </c>
      <c r="I91" s="246" t="s">
        <v>454</v>
      </c>
    </row>
    <row r="92" spans="2:9" ht="12.75">
      <c r="B92" s="250"/>
      <c r="C92" s="228"/>
      <c r="D92" s="259"/>
      <c r="E92" s="160"/>
      <c r="F92" s="165"/>
      <c r="G92" s="249"/>
      <c r="H92" s="249"/>
      <c r="I92" s="246"/>
    </row>
    <row r="93" spans="2:9" ht="25.5">
      <c r="B93" s="250" t="s">
        <v>375</v>
      </c>
      <c r="C93" s="228"/>
      <c r="D93" s="259" t="s">
        <v>453</v>
      </c>
      <c r="E93" s="160" t="s">
        <v>328</v>
      </c>
      <c r="F93" s="165">
        <v>6</v>
      </c>
      <c r="G93" s="249">
        <v>0</v>
      </c>
      <c r="H93" s="249">
        <f>F93*G93</f>
        <v>0</v>
      </c>
      <c r="I93" s="246"/>
    </row>
    <row r="94" spans="2:8" ht="12.75">
      <c r="B94" s="250"/>
      <c r="C94" s="228"/>
      <c r="D94" s="193"/>
      <c r="E94" s="160"/>
      <c r="F94" s="165"/>
      <c r="G94" s="249"/>
      <c r="H94" s="249"/>
    </row>
    <row r="95" spans="2:8" ht="12.75">
      <c r="B95" s="250" t="s">
        <v>359</v>
      </c>
      <c r="C95" s="228"/>
      <c r="D95" s="193" t="s">
        <v>452</v>
      </c>
      <c r="E95" s="160" t="s">
        <v>306</v>
      </c>
      <c r="F95" s="165">
        <v>1</v>
      </c>
      <c r="G95" s="249">
        <v>0</v>
      </c>
      <c r="H95" s="249">
        <f>F95*G95</f>
        <v>0</v>
      </c>
    </row>
    <row r="96" spans="2:8" ht="12.75">
      <c r="B96" s="250"/>
      <c r="C96" s="228"/>
      <c r="D96" s="193"/>
      <c r="E96" s="160"/>
      <c r="F96" s="165"/>
      <c r="G96" s="249"/>
      <c r="H96" s="249"/>
    </row>
    <row r="97" spans="2:8" ht="38.25">
      <c r="B97" s="161" t="s">
        <v>354</v>
      </c>
      <c r="C97" s="161"/>
      <c r="D97" s="248" t="s">
        <v>318</v>
      </c>
      <c r="E97" s="163" t="s">
        <v>306</v>
      </c>
      <c r="F97" s="165">
        <v>1</v>
      </c>
      <c r="G97" s="249">
        <v>0</v>
      </c>
      <c r="H97" s="249">
        <f>F97*G97</f>
        <v>0</v>
      </c>
    </row>
    <row r="98" spans="2:8" ht="12.75">
      <c r="B98" s="161"/>
      <c r="C98" s="161"/>
      <c r="D98" s="248"/>
      <c r="E98" s="163"/>
      <c r="F98" s="233"/>
      <c r="G98" s="232"/>
      <c r="H98" s="231"/>
    </row>
    <row r="99" spans="2:9" ht="25.5">
      <c r="B99" s="250" t="s">
        <v>349</v>
      </c>
      <c r="D99" s="229" t="s">
        <v>314</v>
      </c>
      <c r="E99" s="160" t="s">
        <v>313</v>
      </c>
      <c r="F99" s="165">
        <v>1000</v>
      </c>
      <c r="G99" s="249">
        <v>0</v>
      </c>
      <c r="H99" s="249">
        <f>F99*G99</f>
        <v>0</v>
      </c>
      <c r="I99" s="226"/>
    </row>
    <row r="100" spans="2:9" ht="12.75">
      <c r="B100" s="250"/>
      <c r="D100" s="229"/>
      <c r="E100" s="160"/>
      <c r="F100" s="165"/>
      <c r="G100" s="249"/>
      <c r="H100" s="249"/>
      <c r="I100" s="226"/>
    </row>
    <row r="101" spans="2:9" ht="12.75">
      <c r="B101" s="258"/>
      <c r="C101" s="256" t="s">
        <v>451</v>
      </c>
      <c r="D101" s="257" t="s">
        <v>450</v>
      </c>
      <c r="E101" s="408" t="s">
        <v>308</v>
      </c>
      <c r="F101" s="408"/>
      <c r="G101" s="408"/>
      <c r="H101" s="256">
        <f>H103</f>
        <v>0</v>
      </c>
      <c r="I101" s="255"/>
    </row>
    <row r="102" spans="2:9" ht="12.75">
      <c r="B102" s="253"/>
      <c r="C102" s="253"/>
      <c r="D102" s="254"/>
      <c r="E102" s="253"/>
      <c r="F102" s="233"/>
      <c r="G102" s="252"/>
      <c r="H102" s="231"/>
      <c r="I102" s="251"/>
    </row>
    <row r="103" spans="2:9" ht="25.5">
      <c r="B103" s="250" t="s">
        <v>345</v>
      </c>
      <c r="C103" s="161"/>
      <c r="D103" s="248" t="s">
        <v>760</v>
      </c>
      <c r="E103" s="160" t="s">
        <v>306</v>
      </c>
      <c r="F103" s="165">
        <v>0.01</v>
      </c>
      <c r="G103" s="249">
        <f>SUM(E107:E110)</f>
        <v>0</v>
      </c>
      <c r="H103" s="249">
        <f>F103*G103</f>
        <v>0</v>
      </c>
      <c r="I103" s="230"/>
    </row>
    <row r="104" spans="2:9" ht="12.75">
      <c r="B104" s="161"/>
      <c r="C104" s="161"/>
      <c r="D104" s="248"/>
      <c r="E104" s="246"/>
      <c r="F104" s="233"/>
      <c r="G104" s="232"/>
      <c r="H104" s="231"/>
      <c r="I104" s="230"/>
    </row>
    <row r="105" spans="2:9" ht="12.75">
      <c r="B105" s="161"/>
      <c r="C105" s="161"/>
      <c r="D105" s="248"/>
      <c r="E105" s="246"/>
      <c r="F105" s="233"/>
      <c r="G105" s="232"/>
      <c r="H105" s="231"/>
      <c r="I105" s="230"/>
    </row>
    <row r="106" spans="2:9" ht="12.75">
      <c r="B106" s="161"/>
      <c r="C106" s="161"/>
      <c r="D106" s="247"/>
      <c r="E106" s="246"/>
      <c r="F106" s="233"/>
      <c r="G106" s="232"/>
      <c r="H106" s="231"/>
      <c r="I106" s="230"/>
    </row>
    <row r="107" spans="2:9" ht="12.75">
      <c r="B107" s="161"/>
      <c r="C107" s="161"/>
      <c r="D107" s="245" t="str">
        <f>D12</f>
        <v>PREDDELA</v>
      </c>
      <c r="E107" s="244">
        <f>H12</f>
        <v>0</v>
      </c>
      <c r="F107" s="233"/>
      <c r="G107" s="232"/>
      <c r="H107" s="231"/>
      <c r="I107" s="230"/>
    </row>
    <row r="108" spans="2:9" ht="12.75">
      <c r="B108" s="161"/>
      <c r="C108" s="161"/>
      <c r="D108" s="245" t="str">
        <f>D26</f>
        <v>ZEMELJSKA DELA</v>
      </c>
      <c r="E108" s="244">
        <f>H26</f>
        <v>0</v>
      </c>
      <c r="F108" s="233"/>
      <c r="G108" s="232"/>
      <c r="H108" s="231"/>
      <c r="I108" s="230"/>
    </row>
    <row r="109" spans="2:9" ht="12.75">
      <c r="B109" s="161"/>
      <c r="C109" s="161"/>
      <c r="D109" s="245" t="str">
        <f>D42</f>
        <v>ODVODNJAVANJE IN MONTAŽNA DELA</v>
      </c>
      <c r="E109" s="244">
        <f>H42</f>
        <v>0</v>
      </c>
      <c r="F109" s="233"/>
      <c r="G109" s="232"/>
      <c r="H109" s="231"/>
      <c r="I109" s="230"/>
    </row>
    <row r="110" spans="2:9" ht="12.75">
      <c r="B110" s="161"/>
      <c r="C110" s="161"/>
      <c r="D110" s="243" t="str">
        <f>D85</f>
        <v>TUJE STORITVE</v>
      </c>
      <c r="E110" s="242">
        <f>H85</f>
        <v>0</v>
      </c>
      <c r="F110" s="233"/>
      <c r="G110" s="232"/>
      <c r="H110" s="231"/>
      <c r="I110" s="230"/>
    </row>
    <row r="111" spans="2:9" ht="12.75">
      <c r="B111" s="161"/>
      <c r="C111" s="161"/>
      <c r="D111" s="243" t="str">
        <f>D101</f>
        <v>NEPREDVIDENA DELA</v>
      </c>
      <c r="E111" s="242">
        <f>H101</f>
        <v>0</v>
      </c>
      <c r="F111" s="233"/>
      <c r="G111" s="232"/>
      <c r="H111" s="231"/>
      <c r="I111" s="230"/>
    </row>
    <row r="112" spans="2:9" ht="12.75">
      <c r="B112" s="161"/>
      <c r="C112" s="161"/>
      <c r="D112" s="133"/>
      <c r="E112" s="241"/>
      <c r="F112" s="233"/>
      <c r="G112" s="232"/>
      <c r="H112" s="231"/>
      <c r="I112" s="230"/>
    </row>
    <row r="113" spans="2:9" ht="12.75">
      <c r="B113" s="161"/>
      <c r="C113" s="161"/>
      <c r="D113" s="240" t="s">
        <v>449</v>
      </c>
      <c r="E113" s="239">
        <f>+SUM(E107:E111)</f>
        <v>0</v>
      </c>
      <c r="F113" s="233"/>
      <c r="G113" s="232"/>
      <c r="H113" s="231"/>
      <c r="I113" s="230"/>
    </row>
    <row r="114" spans="2:9" ht="12.75">
      <c r="B114" s="161"/>
      <c r="C114" s="161"/>
      <c r="D114" s="133"/>
      <c r="E114" s="236"/>
      <c r="F114" s="233"/>
      <c r="G114" s="232"/>
      <c r="H114" s="231"/>
      <c r="I114" s="230"/>
    </row>
    <row r="115" spans="2:9" ht="12.75">
      <c r="B115" s="161"/>
      <c r="C115" s="161"/>
      <c r="D115" s="238" t="s">
        <v>21</v>
      </c>
      <c r="E115" s="237">
        <f>0.22*E113</f>
        <v>0</v>
      </c>
      <c r="F115" s="233"/>
      <c r="G115" s="232"/>
      <c r="H115" s="231"/>
      <c r="I115" s="230"/>
    </row>
    <row r="116" spans="2:9" ht="12.75">
      <c r="B116" s="161"/>
      <c r="C116" s="161"/>
      <c r="D116" s="133"/>
      <c r="E116" s="236"/>
      <c r="F116" s="233"/>
      <c r="G116" s="232"/>
      <c r="H116" s="231"/>
      <c r="I116" s="230"/>
    </row>
    <row r="117" spans="2:9" ht="12.75">
      <c r="B117" s="161"/>
      <c r="C117" s="161"/>
      <c r="D117" s="235" t="s">
        <v>448</v>
      </c>
      <c r="E117" s="234">
        <f>+SUM(E113:E115)</f>
        <v>0</v>
      </c>
      <c r="F117" s="233"/>
      <c r="G117" s="232"/>
      <c r="H117" s="231"/>
      <c r="I117" s="230"/>
    </row>
    <row r="118" spans="4:9" ht="35.25" customHeight="1">
      <c r="D118" s="229"/>
      <c r="E118" s="228"/>
      <c r="F118" s="228"/>
      <c r="G118" s="227"/>
      <c r="H118" s="227"/>
      <c r="I118" s="226"/>
    </row>
    <row r="119" spans="3:8" ht="12.75">
      <c r="C119" s="224" t="s">
        <v>302</v>
      </c>
      <c r="H119" s="225"/>
    </row>
    <row r="120" spans="5:8" ht="12.75">
      <c r="E120" s="224"/>
      <c r="F120" s="221"/>
      <c r="H120" s="223"/>
    </row>
    <row r="121" spans="3:7" ht="12.75">
      <c r="C121" s="222"/>
      <c r="F121" s="221"/>
      <c r="G121" s="220"/>
    </row>
  </sheetData>
  <sheetProtection/>
  <mergeCells count="9">
    <mergeCell ref="F42:G42"/>
    <mergeCell ref="F85:G85"/>
    <mergeCell ref="E101:G101"/>
    <mergeCell ref="C3:F3"/>
    <mergeCell ref="C4:F4"/>
    <mergeCell ref="C5:F5"/>
    <mergeCell ref="B8:I8"/>
    <mergeCell ref="F12:G12"/>
    <mergeCell ref="F26:G26"/>
  </mergeCells>
  <printOptions/>
  <pageMargins left="0.1968503937007874" right="0.21" top="0.7480314960629921" bottom="0.7480314960629921"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M134"/>
  <sheetViews>
    <sheetView tabSelected="1" view="pageBreakPreview" zoomScaleSheetLayoutView="100" zoomScalePageLayoutView="0" workbookViewId="0" topLeftCell="A101">
      <selection activeCell="H104" sqref="H104"/>
    </sheetView>
  </sheetViews>
  <sheetFormatPr defaultColWidth="9.140625" defaultRowHeight="15"/>
  <cols>
    <col min="1" max="1" width="6.28125" style="1" customWidth="1"/>
    <col min="2" max="3" width="10.7109375" style="1" customWidth="1"/>
    <col min="4" max="4" width="50.57421875" style="1" customWidth="1"/>
    <col min="5" max="5" width="14.7109375" style="1" customWidth="1"/>
    <col min="6" max="6" width="12.7109375" style="1" customWidth="1"/>
    <col min="7" max="8" width="15.7109375" style="1" customWidth="1"/>
    <col min="9" max="9" width="6.140625" style="1" customWidth="1"/>
    <col min="10" max="10" width="37.7109375" style="1" customWidth="1"/>
    <col min="11" max="16384" width="9.140625" style="1" customWidth="1"/>
  </cols>
  <sheetData>
    <row r="1" spans="1:13" ht="18">
      <c r="A1" s="58"/>
      <c r="B1" s="122" t="s">
        <v>578</v>
      </c>
      <c r="C1" s="62"/>
      <c r="D1" s="63"/>
      <c r="E1" s="62"/>
      <c r="F1" s="284"/>
      <c r="G1" s="283"/>
      <c r="H1" s="282"/>
      <c r="I1" s="281"/>
      <c r="J1" s="63"/>
      <c r="K1" s="58"/>
      <c r="L1" s="58"/>
      <c r="M1" s="58"/>
    </row>
    <row r="2" spans="1:13" ht="12.75">
      <c r="A2" s="117"/>
      <c r="B2" s="119" t="s">
        <v>300</v>
      </c>
      <c r="C2" s="215" t="s">
        <v>577</v>
      </c>
      <c r="D2" s="117"/>
      <c r="E2" s="121"/>
      <c r="F2" s="284"/>
      <c r="G2" s="313"/>
      <c r="H2" s="282"/>
      <c r="I2" s="281"/>
      <c r="J2" s="117"/>
      <c r="K2" s="117"/>
      <c r="L2" s="117"/>
      <c r="M2" s="117"/>
    </row>
    <row r="3" spans="1:13" ht="12.75">
      <c r="A3" s="117"/>
      <c r="B3" s="119" t="s">
        <v>299</v>
      </c>
      <c r="C3" s="215"/>
      <c r="D3" s="117"/>
      <c r="E3" s="121"/>
      <c r="F3" s="284"/>
      <c r="G3" s="313"/>
      <c r="H3" s="282"/>
      <c r="I3" s="281"/>
      <c r="J3" s="117"/>
      <c r="K3" s="117"/>
      <c r="L3" s="117"/>
      <c r="M3" s="117"/>
    </row>
    <row r="4" spans="1:13" ht="12.75">
      <c r="A4" s="117"/>
      <c r="B4" s="119" t="s">
        <v>298</v>
      </c>
      <c r="C4" s="215" t="s">
        <v>576</v>
      </c>
      <c r="D4" s="117"/>
      <c r="E4" s="121"/>
      <c r="F4" s="284"/>
      <c r="G4" s="313"/>
      <c r="H4" s="282"/>
      <c r="I4" s="281"/>
      <c r="J4" s="117"/>
      <c r="K4" s="117"/>
      <c r="L4" s="117"/>
      <c r="M4" s="117"/>
    </row>
    <row r="5" spans="1:13" ht="15.75">
      <c r="A5" s="117"/>
      <c r="B5" s="119" t="s">
        <v>296</v>
      </c>
      <c r="C5" s="215" t="s">
        <v>295</v>
      </c>
      <c r="D5" s="401" t="s">
        <v>294</v>
      </c>
      <c r="E5" s="401"/>
      <c r="F5" s="401"/>
      <c r="G5" s="401"/>
      <c r="H5" s="401"/>
      <c r="I5" s="401"/>
      <c r="J5" s="117"/>
      <c r="K5" s="117"/>
      <c r="L5" s="117"/>
      <c r="M5" s="117"/>
    </row>
    <row r="6" spans="1:13" ht="18">
      <c r="A6" s="111"/>
      <c r="B6" s="115"/>
      <c r="C6" s="115"/>
      <c r="D6" s="116"/>
      <c r="E6" s="115"/>
      <c r="F6" s="212"/>
      <c r="G6" s="113"/>
      <c r="H6" s="211"/>
      <c r="I6" s="211"/>
      <c r="J6" s="116"/>
      <c r="K6" s="111"/>
      <c r="L6" s="111"/>
      <c r="M6" s="111"/>
    </row>
    <row r="7" spans="1:13" ht="30.75" thickBot="1">
      <c r="A7" s="106"/>
      <c r="B7" s="109" t="s">
        <v>293</v>
      </c>
      <c r="C7" s="109" t="s">
        <v>292</v>
      </c>
      <c r="D7" s="110" t="s">
        <v>291</v>
      </c>
      <c r="E7" s="109" t="s">
        <v>290</v>
      </c>
      <c r="F7" s="108" t="s">
        <v>289</v>
      </c>
      <c r="G7" s="107" t="s">
        <v>288</v>
      </c>
      <c r="H7" s="107" t="s">
        <v>287</v>
      </c>
      <c r="I7" s="312"/>
      <c r="J7" s="110" t="s">
        <v>440</v>
      </c>
      <c r="K7" s="106"/>
      <c r="L7" s="106"/>
      <c r="M7" s="106"/>
    </row>
    <row r="8" spans="1:13" ht="18">
      <c r="A8" s="299" t="s">
        <v>575</v>
      </c>
      <c r="B8" s="298"/>
      <c r="C8" s="298"/>
      <c r="D8" s="297" t="s">
        <v>574</v>
      </c>
      <c r="E8" s="104"/>
      <c r="F8" s="203"/>
      <c r="G8" s="103"/>
      <c r="H8" s="202"/>
      <c r="I8" s="202"/>
      <c r="J8" s="105"/>
      <c r="K8" s="299"/>
      <c r="L8" s="102"/>
      <c r="M8" s="102"/>
    </row>
    <row r="9" spans="1:13" ht="12.75">
      <c r="A9" s="58"/>
      <c r="B9" s="62"/>
      <c r="C9" s="62"/>
      <c r="D9" s="72" t="s">
        <v>546</v>
      </c>
      <c r="E9" s="62"/>
      <c r="F9" s="284"/>
      <c r="G9" s="64" t="s">
        <v>545</v>
      </c>
      <c r="H9" s="293">
        <f>SUM(H12:H20)</f>
        <v>0</v>
      </c>
      <c r="I9" s="293"/>
      <c r="J9" s="63"/>
      <c r="K9" s="58"/>
      <c r="L9" s="58"/>
      <c r="M9" s="58"/>
    </row>
    <row r="10" spans="1:13" ht="12.75">
      <c r="A10" s="73"/>
      <c r="B10" s="77"/>
      <c r="C10" s="77"/>
      <c r="D10" s="81"/>
      <c r="E10" s="77"/>
      <c r="F10" s="190"/>
      <c r="G10" s="80"/>
      <c r="H10" s="166"/>
      <c r="I10" s="166"/>
      <c r="J10" s="78"/>
      <c r="K10" s="58"/>
      <c r="L10" s="58"/>
      <c r="M10" s="58"/>
    </row>
    <row r="11" spans="1:13" ht="12.75">
      <c r="A11" s="58"/>
      <c r="B11" s="62"/>
      <c r="C11" s="62"/>
      <c r="D11" s="254" t="s">
        <v>573</v>
      </c>
      <c r="E11" s="311"/>
      <c r="F11" s="307"/>
      <c r="G11" s="310"/>
      <c r="H11" s="282"/>
      <c r="I11" s="281"/>
      <c r="J11" s="63"/>
      <c r="K11" s="58"/>
      <c r="L11" s="58"/>
      <c r="M11" s="58"/>
    </row>
    <row r="12" spans="1:13" ht="12.75">
      <c r="A12" s="58"/>
      <c r="B12" s="62" t="s">
        <v>48</v>
      </c>
      <c r="C12" s="62"/>
      <c r="D12" s="185" t="s">
        <v>572</v>
      </c>
      <c r="E12" s="185" t="s">
        <v>533</v>
      </c>
      <c r="F12" s="185">
        <v>600</v>
      </c>
      <c r="G12" s="302">
        <v>0</v>
      </c>
      <c r="H12" s="282">
        <f>ROUND(F12*G12,2)</f>
        <v>0</v>
      </c>
      <c r="I12" s="281"/>
      <c r="J12" s="63"/>
      <c r="K12" s="58"/>
      <c r="L12" s="58"/>
      <c r="M12" s="58"/>
    </row>
    <row r="13" spans="1:13" ht="12.75">
      <c r="A13" s="58"/>
      <c r="B13" s="62"/>
      <c r="C13" s="62"/>
      <c r="D13" s="294"/>
      <c r="E13" s="92"/>
      <c r="F13" s="284"/>
      <c r="G13" s="303"/>
      <c r="H13" s="282"/>
      <c r="I13" s="281"/>
      <c r="J13" s="63"/>
      <c r="K13" s="58"/>
      <c r="L13" s="58"/>
      <c r="M13" s="58"/>
    </row>
    <row r="14" spans="1:13" ht="12.75">
      <c r="A14" s="58"/>
      <c r="B14" s="62"/>
      <c r="C14" s="62"/>
      <c r="D14" s="309" t="s">
        <v>571</v>
      </c>
      <c r="E14" s="308"/>
      <c r="F14" s="307"/>
      <c r="G14" s="306"/>
      <c r="H14" s="282"/>
      <c r="I14" s="281"/>
      <c r="J14" s="63"/>
      <c r="K14" s="58"/>
      <c r="L14" s="58"/>
      <c r="M14" s="58"/>
    </row>
    <row r="15" spans="1:13" ht="114.75">
      <c r="A15" s="58"/>
      <c r="B15" s="62" t="s">
        <v>48</v>
      </c>
      <c r="C15" s="62"/>
      <c r="D15" s="185" t="s">
        <v>570</v>
      </c>
      <c r="E15" s="185" t="s">
        <v>533</v>
      </c>
      <c r="F15" s="185">
        <v>850</v>
      </c>
      <c r="G15" s="302">
        <v>0</v>
      </c>
      <c r="H15" s="282">
        <f>ROUND(F15*G15,2)</f>
        <v>0</v>
      </c>
      <c r="I15" s="281"/>
      <c r="J15" s="63"/>
      <c r="K15" s="58"/>
      <c r="L15" s="58"/>
      <c r="M15" s="58"/>
    </row>
    <row r="16" spans="1:13" ht="38.25">
      <c r="A16" s="58"/>
      <c r="B16" s="62" t="s">
        <v>56</v>
      </c>
      <c r="C16" s="62"/>
      <c r="D16" s="185" t="s">
        <v>569</v>
      </c>
      <c r="E16" s="185" t="s">
        <v>533</v>
      </c>
      <c r="F16" s="185">
        <v>200</v>
      </c>
      <c r="G16" s="302">
        <v>0</v>
      </c>
      <c r="H16" s="282">
        <f>ROUND(F16*G16,2)</f>
        <v>0</v>
      </c>
      <c r="I16" s="281"/>
      <c r="J16" s="63"/>
      <c r="K16" s="58"/>
      <c r="L16" s="58"/>
      <c r="M16" s="58"/>
    </row>
    <row r="17" spans="1:13" ht="89.25">
      <c r="A17" s="94"/>
      <c r="B17" s="62" t="s">
        <v>52</v>
      </c>
      <c r="C17" s="92"/>
      <c r="D17" s="185" t="s">
        <v>568</v>
      </c>
      <c r="E17" s="292" t="s">
        <v>346</v>
      </c>
      <c r="F17" s="185">
        <v>0</v>
      </c>
      <c r="G17" s="302">
        <v>0</v>
      </c>
      <c r="H17" s="282">
        <f>ROUND(F17*G17,2)</f>
        <v>0</v>
      </c>
      <c r="I17" s="305"/>
      <c r="J17" s="63"/>
      <c r="K17" s="58"/>
      <c r="L17" s="58"/>
      <c r="M17" s="58"/>
    </row>
    <row r="18" spans="1:13" ht="76.5">
      <c r="A18" s="94"/>
      <c r="B18" s="62" t="s">
        <v>106</v>
      </c>
      <c r="C18" s="92"/>
      <c r="D18" s="292" t="s">
        <v>567</v>
      </c>
      <c r="E18" s="292" t="s">
        <v>346</v>
      </c>
      <c r="F18" s="185">
        <v>44</v>
      </c>
      <c r="G18" s="302">
        <v>0</v>
      </c>
      <c r="H18" s="282">
        <f>ROUND(F18*G18,2)</f>
        <v>0</v>
      </c>
      <c r="I18" s="305"/>
      <c r="J18" s="63"/>
      <c r="K18" s="58"/>
      <c r="L18" s="58"/>
      <c r="M18" s="58"/>
    </row>
    <row r="19" spans="1:13" ht="38.25">
      <c r="A19" s="94"/>
      <c r="B19" s="62" t="s">
        <v>103</v>
      </c>
      <c r="C19" s="92"/>
      <c r="D19" s="185" t="s">
        <v>566</v>
      </c>
      <c r="E19" s="292" t="s">
        <v>533</v>
      </c>
      <c r="F19" s="185">
        <v>0</v>
      </c>
      <c r="G19" s="302">
        <v>0</v>
      </c>
      <c r="H19" s="282">
        <f>ROUND(F19*G19,2)</f>
        <v>0</v>
      </c>
      <c r="I19" s="305"/>
      <c r="J19" s="63"/>
      <c r="K19" s="58"/>
      <c r="L19" s="58"/>
      <c r="M19" s="58"/>
    </row>
    <row r="20" spans="1:13" ht="12.75">
      <c r="A20" s="58"/>
      <c r="B20" s="62"/>
      <c r="C20" s="62"/>
      <c r="D20" s="294"/>
      <c r="E20" s="92"/>
      <c r="F20" s="284"/>
      <c r="G20" s="303"/>
      <c r="H20" s="282"/>
      <c r="I20" s="281"/>
      <c r="J20" s="63"/>
      <c r="K20" s="58"/>
      <c r="L20" s="58"/>
      <c r="M20" s="58"/>
    </row>
    <row r="21" spans="1:13" ht="12.75">
      <c r="A21" s="58"/>
      <c r="B21" s="62"/>
      <c r="C21" s="62"/>
      <c r="D21" s="72" t="s">
        <v>538</v>
      </c>
      <c r="E21" s="62"/>
      <c r="F21" s="284"/>
      <c r="G21" s="64" t="s">
        <v>537</v>
      </c>
      <c r="H21" s="293">
        <f>+SUM(H22:H36)</f>
        <v>0</v>
      </c>
      <c r="I21" s="281"/>
      <c r="J21" s="63"/>
      <c r="K21" s="58"/>
      <c r="L21" s="58"/>
      <c r="M21" s="58"/>
    </row>
    <row r="22" spans="1:13" ht="12.75">
      <c r="A22" s="58"/>
      <c r="B22" s="77"/>
      <c r="C22" s="77"/>
      <c r="D22" s="81"/>
      <c r="E22" s="77"/>
      <c r="F22" s="190"/>
      <c r="G22" s="80"/>
      <c r="H22" s="166"/>
      <c r="I22" s="281"/>
      <c r="J22" s="63"/>
      <c r="K22" s="58"/>
      <c r="L22" s="58"/>
      <c r="M22" s="58"/>
    </row>
    <row r="23" spans="1:13" ht="12.75">
      <c r="A23" s="58"/>
      <c r="B23" s="62"/>
      <c r="C23" s="62"/>
      <c r="D23" s="72" t="s">
        <v>536</v>
      </c>
      <c r="E23" s="62"/>
      <c r="F23" s="284"/>
      <c r="G23" s="283"/>
      <c r="H23" s="282"/>
      <c r="I23" s="281"/>
      <c r="J23" s="63"/>
      <c r="K23" s="58"/>
      <c r="L23" s="58"/>
      <c r="M23" s="58"/>
    </row>
    <row r="24" spans="1:13" ht="89.25">
      <c r="A24" s="58"/>
      <c r="B24" s="62" t="s">
        <v>48</v>
      </c>
      <c r="C24" s="62"/>
      <c r="D24" s="292" t="s">
        <v>731</v>
      </c>
      <c r="E24" s="292" t="s">
        <v>346</v>
      </c>
      <c r="F24" s="185">
        <v>18</v>
      </c>
      <c r="G24" s="302">
        <v>0</v>
      </c>
      <c r="H24" s="282">
        <f aca="true" t="shared" si="0" ref="H24:H36">ROUND(F24*G24,2)</f>
        <v>0</v>
      </c>
      <c r="I24" s="281"/>
      <c r="J24" s="63"/>
      <c r="K24" s="58"/>
      <c r="L24" s="58"/>
      <c r="M24" s="58"/>
    </row>
    <row r="25" spans="1:13" ht="76.5">
      <c r="A25" s="58"/>
      <c r="B25" s="62" t="s">
        <v>56</v>
      </c>
      <c r="C25" s="62"/>
      <c r="D25" s="292" t="s">
        <v>730</v>
      </c>
      <c r="E25" s="292" t="s">
        <v>346</v>
      </c>
      <c r="F25" s="185">
        <v>26</v>
      </c>
      <c r="G25" s="302">
        <v>0</v>
      </c>
      <c r="H25" s="282">
        <f t="shared" si="0"/>
        <v>0</v>
      </c>
      <c r="I25" s="281"/>
      <c r="J25" s="63"/>
      <c r="K25" s="58"/>
      <c r="L25" s="58"/>
      <c r="M25" s="58"/>
    </row>
    <row r="26" spans="1:13" ht="395.25">
      <c r="A26" s="58"/>
      <c r="B26" s="62" t="s">
        <v>52</v>
      </c>
      <c r="C26" s="92"/>
      <c r="D26" s="304" t="s">
        <v>565</v>
      </c>
      <c r="E26" s="292" t="s">
        <v>346</v>
      </c>
      <c r="F26" s="185">
        <v>44</v>
      </c>
      <c r="G26" s="302">
        <v>0</v>
      </c>
      <c r="H26" s="282">
        <f t="shared" si="0"/>
        <v>0</v>
      </c>
      <c r="I26" s="281"/>
      <c r="J26" s="63"/>
      <c r="K26" s="58"/>
      <c r="L26" s="58"/>
      <c r="M26" s="58"/>
    </row>
    <row r="27" spans="1:13" ht="229.5">
      <c r="A27" s="58"/>
      <c r="B27" s="62" t="s">
        <v>106</v>
      </c>
      <c r="C27" s="62"/>
      <c r="D27" s="185" t="s">
        <v>564</v>
      </c>
      <c r="E27" s="185" t="s">
        <v>335</v>
      </c>
      <c r="F27" s="185">
        <v>1</v>
      </c>
      <c r="G27" s="302">
        <v>0</v>
      </c>
      <c r="H27" s="282">
        <f t="shared" si="0"/>
        <v>0</v>
      </c>
      <c r="I27" s="281"/>
      <c r="J27" s="63"/>
      <c r="K27" s="58"/>
      <c r="L27" s="58"/>
      <c r="M27" s="58"/>
    </row>
    <row r="28" spans="1:13" ht="12.75">
      <c r="A28" s="58"/>
      <c r="B28" s="62" t="s">
        <v>103</v>
      </c>
      <c r="C28" s="62"/>
      <c r="D28" s="185" t="s">
        <v>563</v>
      </c>
      <c r="E28" s="292" t="s">
        <v>533</v>
      </c>
      <c r="F28" s="185">
        <v>5</v>
      </c>
      <c r="G28" s="302">
        <v>0</v>
      </c>
      <c r="H28" s="282">
        <f t="shared" si="0"/>
        <v>0</v>
      </c>
      <c r="I28" s="281"/>
      <c r="J28" s="63"/>
      <c r="K28" s="58"/>
      <c r="L28" s="58"/>
      <c r="M28" s="58"/>
    </row>
    <row r="29" spans="1:13" ht="25.5">
      <c r="A29" s="58"/>
      <c r="B29" s="62" t="s">
        <v>100</v>
      </c>
      <c r="C29" s="62"/>
      <c r="D29" s="292" t="s">
        <v>562</v>
      </c>
      <c r="E29" s="292" t="s">
        <v>533</v>
      </c>
      <c r="F29" s="185">
        <v>1050</v>
      </c>
      <c r="G29" s="302">
        <v>0</v>
      </c>
      <c r="H29" s="282">
        <f t="shared" si="0"/>
        <v>0</v>
      </c>
      <c r="I29" s="281"/>
      <c r="J29" s="63"/>
      <c r="K29" s="58"/>
      <c r="L29" s="58"/>
      <c r="M29" s="58"/>
    </row>
    <row r="30" spans="1:13" ht="25.5">
      <c r="A30" s="58"/>
      <c r="B30" s="62" t="s">
        <v>97</v>
      </c>
      <c r="C30" s="62"/>
      <c r="D30" s="185" t="s">
        <v>561</v>
      </c>
      <c r="E30" s="292" t="s">
        <v>346</v>
      </c>
      <c r="F30" s="185">
        <v>44</v>
      </c>
      <c r="G30" s="302">
        <v>0</v>
      </c>
      <c r="H30" s="282">
        <f t="shared" si="0"/>
        <v>0</v>
      </c>
      <c r="I30" s="281"/>
      <c r="J30" s="63"/>
      <c r="K30" s="58"/>
      <c r="L30" s="58"/>
      <c r="M30" s="58"/>
    </row>
    <row r="31" spans="1:13" ht="12.75">
      <c r="A31" s="58"/>
      <c r="B31" s="62" t="s">
        <v>94</v>
      </c>
      <c r="C31" s="62"/>
      <c r="D31" s="185" t="s">
        <v>560</v>
      </c>
      <c r="E31" s="292" t="s">
        <v>346</v>
      </c>
      <c r="F31" s="185">
        <v>90</v>
      </c>
      <c r="G31" s="302">
        <v>0</v>
      </c>
      <c r="H31" s="282">
        <f t="shared" si="0"/>
        <v>0</v>
      </c>
      <c r="I31" s="281"/>
      <c r="J31" s="63"/>
      <c r="K31" s="58"/>
      <c r="L31" s="58"/>
      <c r="M31" s="58"/>
    </row>
    <row r="32" spans="1:13" ht="38.25">
      <c r="A32" s="58"/>
      <c r="B32" s="62" t="s">
        <v>90</v>
      </c>
      <c r="C32" s="62"/>
      <c r="D32" s="185" t="s">
        <v>559</v>
      </c>
      <c r="E32" s="292" t="s">
        <v>346</v>
      </c>
      <c r="F32" s="185">
        <v>44</v>
      </c>
      <c r="G32" s="302">
        <v>0</v>
      </c>
      <c r="H32" s="282">
        <f t="shared" si="0"/>
        <v>0</v>
      </c>
      <c r="I32" s="281"/>
      <c r="J32" s="63"/>
      <c r="K32" s="58"/>
      <c r="L32" s="58"/>
      <c r="M32" s="58"/>
    </row>
    <row r="33" spans="1:13" ht="25.5">
      <c r="A33" s="58"/>
      <c r="B33" s="62" t="s">
        <v>86</v>
      </c>
      <c r="C33" s="62"/>
      <c r="D33" s="185" t="s">
        <v>558</v>
      </c>
      <c r="E33" s="292" t="s">
        <v>346</v>
      </c>
      <c r="F33" s="185">
        <v>40</v>
      </c>
      <c r="G33" s="302">
        <v>0</v>
      </c>
      <c r="H33" s="282">
        <f t="shared" si="0"/>
        <v>0</v>
      </c>
      <c r="I33" s="281"/>
      <c r="J33" s="63"/>
      <c r="K33" s="58"/>
      <c r="L33" s="58"/>
      <c r="M33" s="58"/>
    </row>
    <row r="34" spans="1:13" ht="12.75">
      <c r="A34" s="58"/>
      <c r="B34" s="62" t="s">
        <v>121</v>
      </c>
      <c r="C34" s="62"/>
      <c r="D34" s="185" t="s">
        <v>557</v>
      </c>
      <c r="E34" s="292" t="s">
        <v>346</v>
      </c>
      <c r="F34" s="185">
        <v>44</v>
      </c>
      <c r="G34" s="302">
        <v>0</v>
      </c>
      <c r="H34" s="282">
        <f t="shared" si="0"/>
        <v>0</v>
      </c>
      <c r="I34" s="281"/>
      <c r="J34" s="63"/>
      <c r="K34" s="58"/>
      <c r="L34" s="58"/>
      <c r="M34" s="58"/>
    </row>
    <row r="35" spans="1:13" ht="89.25">
      <c r="A35" s="58"/>
      <c r="B35" s="62" t="s">
        <v>118</v>
      </c>
      <c r="C35" s="62"/>
      <c r="D35" s="292" t="s">
        <v>556</v>
      </c>
      <c r="E35" s="185" t="s">
        <v>335</v>
      </c>
      <c r="F35" s="185">
        <v>1</v>
      </c>
      <c r="G35" s="302">
        <v>0</v>
      </c>
      <c r="H35" s="282">
        <f t="shared" si="0"/>
        <v>0</v>
      </c>
      <c r="I35" s="281"/>
      <c r="J35" s="63"/>
      <c r="K35" s="58"/>
      <c r="L35" s="58"/>
      <c r="M35" s="58"/>
    </row>
    <row r="36" spans="1:13" ht="51">
      <c r="A36" s="58"/>
      <c r="B36" s="62" t="s">
        <v>422</v>
      </c>
      <c r="C36" s="62"/>
      <c r="D36" s="185" t="s">
        <v>555</v>
      </c>
      <c r="E36" s="185" t="s">
        <v>335</v>
      </c>
      <c r="F36" s="185">
        <v>20</v>
      </c>
      <c r="G36" s="302">
        <v>0</v>
      </c>
      <c r="H36" s="282">
        <f t="shared" si="0"/>
        <v>0</v>
      </c>
      <c r="I36" s="281"/>
      <c r="J36" s="63"/>
      <c r="K36" s="58"/>
      <c r="L36" s="58"/>
      <c r="M36" s="58"/>
    </row>
    <row r="37" spans="1:13" ht="12.75">
      <c r="A37" s="58"/>
      <c r="B37" s="62"/>
      <c r="C37" s="62"/>
      <c r="D37" s="294"/>
      <c r="E37" s="92"/>
      <c r="F37" s="284"/>
      <c r="G37" s="303"/>
      <c r="H37" s="282"/>
      <c r="I37" s="281"/>
      <c r="J37" s="63"/>
      <c r="K37" s="58"/>
      <c r="L37" s="58"/>
      <c r="M37" s="58"/>
    </row>
    <row r="38" spans="1:13" ht="12.75">
      <c r="A38" s="58"/>
      <c r="B38" s="62"/>
      <c r="C38" s="62"/>
      <c r="D38" s="72" t="s">
        <v>519</v>
      </c>
      <c r="E38" s="62"/>
      <c r="F38" s="284"/>
      <c r="G38" s="64" t="s">
        <v>518</v>
      </c>
      <c r="H38" s="293">
        <f>+SUM(H39:H49)</f>
        <v>0</v>
      </c>
      <c r="I38" s="281"/>
      <c r="J38" s="63"/>
      <c r="K38" s="58"/>
      <c r="L38" s="58"/>
      <c r="M38" s="58"/>
    </row>
    <row r="39" spans="1:13" ht="12.75">
      <c r="A39" s="58"/>
      <c r="B39" s="77"/>
      <c r="C39" s="77"/>
      <c r="D39" s="81"/>
      <c r="E39" s="77"/>
      <c r="F39" s="190"/>
      <c r="G39" s="80"/>
      <c r="H39" s="166"/>
      <c r="I39" s="281"/>
      <c r="J39" s="63"/>
      <c r="K39" s="58"/>
      <c r="L39" s="58"/>
      <c r="M39" s="58"/>
    </row>
    <row r="40" spans="1:13" ht="12.75">
      <c r="A40" s="58"/>
      <c r="B40" s="62"/>
      <c r="C40" s="62"/>
      <c r="D40" s="72" t="s">
        <v>517</v>
      </c>
      <c r="E40" s="62"/>
      <c r="F40" s="284"/>
      <c r="G40" s="283"/>
      <c r="H40" s="282"/>
      <c r="I40" s="281"/>
      <c r="J40" s="63"/>
      <c r="K40" s="58"/>
      <c r="L40" s="58"/>
      <c r="M40" s="58"/>
    </row>
    <row r="41" spans="1:13" ht="63.75">
      <c r="A41" s="58"/>
      <c r="B41" s="62" t="s">
        <v>48</v>
      </c>
      <c r="C41" s="62"/>
      <c r="D41" s="185" t="s">
        <v>58</v>
      </c>
      <c r="E41" s="292" t="s">
        <v>328</v>
      </c>
      <c r="F41" s="185">
        <v>20</v>
      </c>
      <c r="G41" s="302">
        <v>0</v>
      </c>
      <c r="H41" s="282">
        <f aca="true" t="shared" si="1" ref="H41:H46">ROUND(F41*G41,2)</f>
        <v>0</v>
      </c>
      <c r="I41" s="281"/>
      <c r="J41" s="63"/>
      <c r="K41" s="58"/>
      <c r="L41" s="58"/>
      <c r="M41" s="58"/>
    </row>
    <row r="42" spans="1:13" ht="12.75">
      <c r="A42" s="58"/>
      <c r="B42" s="62" t="s">
        <v>56</v>
      </c>
      <c r="C42" s="92"/>
      <c r="D42" s="185" t="s">
        <v>554</v>
      </c>
      <c r="E42" s="292" t="s">
        <v>542</v>
      </c>
      <c r="F42" s="185">
        <v>1.3</v>
      </c>
      <c r="G42" s="302">
        <v>0</v>
      </c>
      <c r="H42" s="282">
        <f t="shared" si="1"/>
        <v>0</v>
      </c>
      <c r="I42" s="281"/>
      <c r="J42" s="63"/>
      <c r="K42" s="58"/>
      <c r="L42" s="58"/>
      <c r="M42" s="58"/>
    </row>
    <row r="43" spans="1:13" ht="12.75">
      <c r="A43" s="58"/>
      <c r="B43" s="62" t="s">
        <v>52</v>
      </c>
      <c r="C43" s="62"/>
      <c r="D43" s="185" t="s">
        <v>553</v>
      </c>
      <c r="E43" s="292" t="s">
        <v>335</v>
      </c>
      <c r="F43" s="185">
        <v>1</v>
      </c>
      <c r="G43" s="302">
        <v>0</v>
      </c>
      <c r="H43" s="282">
        <f t="shared" si="1"/>
        <v>0</v>
      </c>
      <c r="I43" s="281"/>
      <c r="J43" s="63"/>
      <c r="K43" s="58"/>
      <c r="L43" s="58"/>
      <c r="M43" s="58"/>
    </row>
    <row r="44" spans="1:13" ht="25.5">
      <c r="A44" s="58"/>
      <c r="B44" s="62" t="s">
        <v>106</v>
      </c>
      <c r="C44" s="62"/>
      <c r="D44" s="185" t="s">
        <v>552</v>
      </c>
      <c r="E44" s="292" t="s">
        <v>335</v>
      </c>
      <c r="F44" s="185">
        <v>1</v>
      </c>
      <c r="G44" s="302">
        <v>0</v>
      </c>
      <c r="H44" s="282">
        <f t="shared" si="1"/>
        <v>0</v>
      </c>
      <c r="I44" s="281"/>
      <c r="J44" s="63"/>
      <c r="K44" s="58"/>
      <c r="L44" s="58"/>
      <c r="M44" s="58"/>
    </row>
    <row r="45" spans="1:13" ht="12.75">
      <c r="A45" s="58"/>
      <c r="B45" s="62" t="s">
        <v>103</v>
      </c>
      <c r="C45" s="62"/>
      <c r="D45" s="185" t="s">
        <v>551</v>
      </c>
      <c r="E45" s="292" t="s">
        <v>335</v>
      </c>
      <c r="F45" s="185">
        <v>1</v>
      </c>
      <c r="G45" s="302">
        <v>0</v>
      </c>
      <c r="H45" s="282">
        <f t="shared" si="1"/>
        <v>0</v>
      </c>
      <c r="I45" s="281"/>
      <c r="J45" s="63"/>
      <c r="K45" s="58"/>
      <c r="L45" s="58"/>
      <c r="M45" s="58"/>
    </row>
    <row r="46" spans="1:13" ht="25.5">
      <c r="A46" s="58"/>
      <c r="B46" s="62" t="s">
        <v>100</v>
      </c>
      <c r="C46" s="62"/>
      <c r="D46" s="185" t="s">
        <v>550</v>
      </c>
      <c r="E46" s="292" t="s">
        <v>335</v>
      </c>
      <c r="F46" s="185">
        <v>1</v>
      </c>
      <c r="G46" s="302">
        <v>0</v>
      </c>
      <c r="H46" s="282">
        <f t="shared" si="1"/>
        <v>0</v>
      </c>
      <c r="I46" s="281"/>
      <c r="J46" s="63"/>
      <c r="K46" s="58"/>
      <c r="L46" s="58"/>
      <c r="M46" s="58"/>
    </row>
    <row r="47" spans="1:13" ht="12.75">
      <c r="A47" s="58"/>
      <c r="B47" s="62"/>
      <c r="C47" s="62"/>
      <c r="D47" s="185"/>
      <c r="E47" s="292"/>
      <c r="F47" s="185"/>
      <c r="G47" s="301"/>
      <c r="H47" s="282"/>
      <c r="I47" s="281"/>
      <c r="J47" s="63"/>
      <c r="K47" s="58"/>
      <c r="L47" s="58"/>
      <c r="M47" s="58"/>
    </row>
    <row r="48" spans="1:13" ht="12.75">
      <c r="A48" s="58"/>
      <c r="B48" s="62"/>
      <c r="C48" s="62"/>
      <c r="D48" s="185"/>
      <c r="E48" s="292"/>
      <c r="F48" s="185"/>
      <c r="G48" s="301"/>
      <c r="H48" s="282"/>
      <c r="I48" s="281"/>
      <c r="J48" s="63"/>
      <c r="K48" s="58"/>
      <c r="L48" s="58"/>
      <c r="M48" s="58"/>
    </row>
    <row r="49" spans="1:13" ht="15.75">
      <c r="A49" s="58"/>
      <c r="B49" s="62"/>
      <c r="C49" s="62"/>
      <c r="D49" s="291" t="s">
        <v>549</v>
      </c>
      <c r="E49" s="185"/>
      <c r="F49" s="185"/>
      <c r="G49" s="301"/>
      <c r="H49" s="282"/>
      <c r="I49" s="281"/>
      <c r="J49" s="63"/>
      <c r="K49" s="58"/>
      <c r="L49" s="58"/>
      <c r="M49" s="58"/>
    </row>
    <row r="50" spans="1:13" ht="12.75">
      <c r="A50" s="58"/>
      <c r="B50" s="62"/>
      <c r="C50" s="62"/>
      <c r="D50" s="58"/>
      <c r="E50" s="58"/>
      <c r="F50" s="58"/>
      <c r="G50" s="300"/>
      <c r="H50" s="300"/>
      <c r="I50" s="281"/>
      <c r="J50" s="63"/>
      <c r="K50" s="58"/>
      <c r="L50" s="58"/>
      <c r="M50" s="58"/>
    </row>
    <row r="51" spans="1:13" ht="12.75">
      <c r="A51" s="58"/>
      <c r="B51" s="62"/>
      <c r="C51" s="62"/>
      <c r="D51" s="139" t="str">
        <f>D9</f>
        <v>1 GRADBENA DELA</v>
      </c>
      <c r="E51" s="67">
        <f>H9</f>
        <v>0</v>
      </c>
      <c r="F51" s="284"/>
      <c r="G51" s="283"/>
      <c r="H51" s="282"/>
      <c r="I51" s="281"/>
      <c r="J51" s="63"/>
      <c r="K51" s="58"/>
      <c r="L51" s="58"/>
      <c r="M51" s="58"/>
    </row>
    <row r="52" spans="1:13" ht="12.75">
      <c r="A52" s="58"/>
      <c r="B52" s="62"/>
      <c r="C52" s="62"/>
      <c r="D52" s="139" t="str">
        <f>D21</f>
        <v>2 MONTAŽNA DELA</v>
      </c>
      <c r="E52" s="67">
        <f>H21</f>
        <v>0</v>
      </c>
      <c r="F52" s="284"/>
      <c r="G52" s="283"/>
      <c r="H52" s="282"/>
      <c r="I52" s="281"/>
      <c r="J52" s="63"/>
      <c r="K52" s="58"/>
      <c r="L52" s="58"/>
      <c r="M52" s="58"/>
    </row>
    <row r="53" spans="1:13" ht="12.75">
      <c r="A53" s="58"/>
      <c r="B53" s="62"/>
      <c r="C53" s="62"/>
      <c r="D53" s="139" t="str">
        <f>D38</f>
        <v>3 OSTALE STORITVE</v>
      </c>
      <c r="E53" s="67">
        <f>H38</f>
        <v>0</v>
      </c>
      <c r="F53" s="284"/>
      <c r="G53" s="283"/>
      <c r="H53" s="282"/>
      <c r="I53" s="281"/>
      <c r="J53" s="63"/>
      <c r="K53" s="58"/>
      <c r="L53" s="58"/>
      <c r="M53" s="58"/>
    </row>
    <row r="54" spans="1:13" ht="12.75">
      <c r="A54" s="58"/>
      <c r="B54" s="62"/>
      <c r="C54" s="62"/>
      <c r="D54" s="139" t="s">
        <v>761</v>
      </c>
      <c r="E54" s="67">
        <f>SUM(E51:E53)*0.01</f>
        <v>0</v>
      </c>
      <c r="F54" s="284"/>
      <c r="G54" s="283"/>
      <c r="H54" s="282"/>
      <c r="I54" s="281"/>
      <c r="J54" s="63"/>
      <c r="K54" s="58"/>
      <c r="L54" s="58"/>
      <c r="M54" s="58"/>
    </row>
    <row r="55" spans="1:13" ht="12.75">
      <c r="A55" s="58"/>
      <c r="B55" s="62"/>
      <c r="C55" s="62"/>
      <c r="D55" s="66" t="s">
        <v>44</v>
      </c>
      <c r="E55" s="65">
        <f>SUM(E51:E54)</f>
        <v>0</v>
      </c>
      <c r="F55" s="284"/>
      <c r="G55" s="283"/>
      <c r="H55" s="282"/>
      <c r="I55" s="281"/>
      <c r="J55" s="63"/>
      <c r="K55" s="58"/>
      <c r="L55" s="58"/>
      <c r="M55" s="58"/>
    </row>
    <row r="56" spans="1:13" ht="12.75">
      <c r="A56" s="58"/>
      <c r="B56" s="62"/>
      <c r="C56" s="62"/>
      <c r="D56" s="66" t="s">
        <v>43</v>
      </c>
      <c r="E56" s="65">
        <f>0.22*E55</f>
        <v>0</v>
      </c>
      <c r="F56" s="284"/>
      <c r="G56" s="283"/>
      <c r="H56" s="282"/>
      <c r="I56" s="281"/>
      <c r="J56" s="63"/>
      <c r="K56" s="58"/>
      <c r="L56" s="58"/>
      <c r="M56" s="58"/>
    </row>
    <row r="57" spans="1:13" ht="12.75">
      <c r="A57" s="58"/>
      <c r="B57" s="62"/>
      <c r="C57" s="62"/>
      <c r="D57" s="66" t="s">
        <v>42</v>
      </c>
      <c r="E57" s="65">
        <f>+SUM(E55:E56)</f>
        <v>0</v>
      </c>
      <c r="F57" s="284"/>
      <c r="G57" s="283"/>
      <c r="H57" s="282"/>
      <c r="I57" s="281"/>
      <c r="J57" s="63"/>
      <c r="K57" s="58"/>
      <c r="L57" s="58"/>
      <c r="M57" s="58"/>
    </row>
    <row r="58" spans="1:13" ht="12.75">
      <c r="A58" s="58"/>
      <c r="B58" s="62"/>
      <c r="C58" s="62"/>
      <c r="D58" s="66"/>
      <c r="E58" s="65"/>
      <c r="F58" s="284"/>
      <c r="G58" s="283"/>
      <c r="H58" s="282"/>
      <c r="I58" s="281"/>
      <c r="J58" s="63"/>
      <c r="K58" s="58"/>
      <c r="L58" s="58"/>
      <c r="M58" s="58"/>
    </row>
    <row r="59" spans="1:13" ht="12.75">
      <c r="A59" s="58"/>
      <c r="B59" s="62"/>
      <c r="C59" s="62"/>
      <c r="D59" s="66"/>
      <c r="E59" s="65"/>
      <c r="F59" s="284"/>
      <c r="G59" s="283"/>
      <c r="H59" s="282"/>
      <c r="I59" s="281"/>
      <c r="J59" s="63"/>
      <c r="K59" s="58"/>
      <c r="L59" s="58"/>
      <c r="M59" s="58"/>
    </row>
    <row r="60" spans="1:13" ht="12.75">
      <c r="A60" s="58"/>
      <c r="B60" s="62"/>
      <c r="C60" s="62"/>
      <c r="D60" s="63"/>
      <c r="E60" s="62"/>
      <c r="F60" s="284"/>
      <c r="G60" s="283"/>
      <c r="H60" s="282"/>
      <c r="I60" s="281"/>
      <c r="J60" s="63"/>
      <c r="K60" s="58"/>
      <c r="L60" s="58"/>
      <c r="M60" s="58"/>
    </row>
    <row r="61" spans="1:13" ht="18">
      <c r="A61" s="299" t="s">
        <v>548</v>
      </c>
      <c r="B61" s="298"/>
      <c r="C61" s="298"/>
      <c r="D61" s="297" t="s">
        <v>547</v>
      </c>
      <c r="E61" s="62"/>
      <c r="F61" s="284"/>
      <c r="G61" s="64"/>
      <c r="H61" s="282"/>
      <c r="I61" s="281"/>
      <c r="J61" s="63"/>
      <c r="K61" s="58"/>
      <c r="L61" s="58"/>
      <c r="M61" s="58"/>
    </row>
    <row r="62" spans="1:13" ht="12.75">
      <c r="A62" s="58"/>
      <c r="B62" s="62"/>
      <c r="C62" s="62"/>
      <c r="D62" s="63"/>
      <c r="E62" s="62"/>
      <c r="F62" s="284"/>
      <c r="G62" s="283"/>
      <c r="H62" s="282"/>
      <c r="I62" s="281"/>
      <c r="J62" s="63"/>
      <c r="K62" s="58"/>
      <c r="L62" s="58"/>
      <c r="M62" s="58"/>
    </row>
    <row r="63" spans="1:13" ht="12.75">
      <c r="A63" s="58"/>
      <c r="B63" s="62"/>
      <c r="C63" s="62"/>
      <c r="D63" s="72" t="s">
        <v>546</v>
      </c>
      <c r="E63" s="62"/>
      <c r="F63" s="284"/>
      <c r="G63" s="64" t="s">
        <v>545</v>
      </c>
      <c r="H63" s="293">
        <f>SUM(H66:H70)</f>
        <v>0</v>
      </c>
      <c r="I63" s="281"/>
      <c r="J63" s="63"/>
      <c r="K63" s="58"/>
      <c r="L63" s="58"/>
      <c r="M63" s="58"/>
    </row>
    <row r="64" spans="1:13" ht="12.75">
      <c r="A64" s="73"/>
      <c r="B64" s="77"/>
      <c r="C64" s="77"/>
      <c r="D64" s="81"/>
      <c r="E64" s="77"/>
      <c r="F64" s="190"/>
      <c r="G64" s="80"/>
      <c r="H64" s="166"/>
      <c r="I64" s="281"/>
      <c r="J64" s="63"/>
      <c r="K64" s="58"/>
      <c r="L64" s="58"/>
      <c r="M64" s="58"/>
    </row>
    <row r="65" spans="1:13" ht="12.75">
      <c r="A65" s="58"/>
      <c r="B65" s="62"/>
      <c r="C65" s="62"/>
      <c r="D65" s="72" t="s">
        <v>544</v>
      </c>
      <c r="E65" s="62"/>
      <c r="F65" s="284"/>
      <c r="G65" s="60"/>
      <c r="H65" s="281"/>
      <c r="I65" s="281"/>
      <c r="J65" s="63"/>
      <c r="K65" s="58"/>
      <c r="L65" s="58"/>
      <c r="M65" s="58"/>
    </row>
    <row r="66" spans="1:13" ht="25.5">
      <c r="A66" s="58"/>
      <c r="B66" s="62" t="s">
        <v>48</v>
      </c>
      <c r="C66" s="62"/>
      <c r="D66" s="296" t="s">
        <v>543</v>
      </c>
      <c r="E66" s="292" t="s">
        <v>542</v>
      </c>
      <c r="F66" s="185">
        <v>0.025</v>
      </c>
      <c r="G66" s="281">
        <v>0</v>
      </c>
      <c r="H66" s="281">
        <f>ROUND(F66*G66,2)</f>
        <v>0</v>
      </c>
      <c r="I66" s="281"/>
      <c r="J66" s="63"/>
      <c r="K66" s="58"/>
      <c r="L66" s="58"/>
      <c r="M66" s="58"/>
    </row>
    <row r="67" spans="1:13" ht="114.75">
      <c r="A67" s="94"/>
      <c r="B67" s="62" t="s">
        <v>56</v>
      </c>
      <c r="C67" s="92"/>
      <c r="D67" s="296" t="s">
        <v>541</v>
      </c>
      <c r="E67" s="185" t="s">
        <v>533</v>
      </c>
      <c r="F67" s="185">
        <v>25</v>
      </c>
      <c r="G67" s="281">
        <v>0</v>
      </c>
      <c r="H67" s="281">
        <f>ROUND(F67*G67,2)</f>
        <v>0</v>
      </c>
      <c r="I67" s="281"/>
      <c r="J67" s="63"/>
      <c r="K67" s="58"/>
      <c r="L67" s="58"/>
      <c r="M67" s="58"/>
    </row>
    <row r="68" spans="1:13" ht="25.5">
      <c r="A68" s="58"/>
      <c r="B68" s="62" t="s">
        <v>52</v>
      </c>
      <c r="C68" s="62"/>
      <c r="D68" s="295" t="s">
        <v>540</v>
      </c>
      <c r="E68" s="292" t="s">
        <v>310</v>
      </c>
      <c r="F68" s="185">
        <v>0</v>
      </c>
      <c r="G68" s="281">
        <v>0</v>
      </c>
      <c r="H68" s="281">
        <f>ROUND(F68*G68,2)</f>
        <v>0</v>
      </c>
      <c r="I68" s="281"/>
      <c r="J68" s="63"/>
      <c r="K68" s="58"/>
      <c r="L68" s="58"/>
      <c r="M68" s="58"/>
    </row>
    <row r="69" spans="1:13" ht="51">
      <c r="A69" s="58"/>
      <c r="B69" s="62" t="s">
        <v>106</v>
      </c>
      <c r="C69" s="62"/>
      <c r="D69" s="295" t="s">
        <v>539</v>
      </c>
      <c r="E69" s="292" t="s">
        <v>412</v>
      </c>
      <c r="F69" s="185">
        <v>1</v>
      </c>
      <c r="G69" s="281">
        <v>0</v>
      </c>
      <c r="H69" s="281">
        <f>ROUND(F69*G69,2)</f>
        <v>0</v>
      </c>
      <c r="I69" s="281"/>
      <c r="J69" s="63"/>
      <c r="K69" s="58"/>
      <c r="L69" s="58"/>
      <c r="M69" s="58"/>
    </row>
    <row r="70" spans="1:13" ht="12.75">
      <c r="A70" s="58"/>
      <c r="B70" s="62"/>
      <c r="C70" s="62"/>
      <c r="D70" s="294"/>
      <c r="E70" s="92"/>
      <c r="F70" s="284"/>
      <c r="G70" s="99"/>
      <c r="H70" s="281"/>
      <c r="I70" s="281"/>
      <c r="J70" s="63"/>
      <c r="K70" s="58"/>
      <c r="L70" s="58"/>
      <c r="M70" s="58"/>
    </row>
    <row r="71" spans="1:13" ht="12.75">
      <c r="A71" s="58"/>
      <c r="B71" s="62"/>
      <c r="C71" s="62"/>
      <c r="D71" s="72" t="s">
        <v>538</v>
      </c>
      <c r="E71" s="62"/>
      <c r="F71" s="284"/>
      <c r="G71" s="64" t="s">
        <v>537</v>
      </c>
      <c r="H71" s="293">
        <f>+SUM(H72:H88)</f>
        <v>0</v>
      </c>
      <c r="I71" s="281"/>
      <c r="J71" s="63"/>
      <c r="K71" s="58"/>
      <c r="L71" s="58"/>
      <c r="M71" s="58"/>
    </row>
    <row r="72" spans="1:13" ht="12.75">
      <c r="A72" s="58"/>
      <c r="B72" s="77"/>
      <c r="C72" s="77"/>
      <c r="D72" s="81"/>
      <c r="E72" s="77"/>
      <c r="F72" s="190"/>
      <c r="G72" s="80"/>
      <c r="H72" s="166"/>
      <c r="I72" s="281"/>
      <c r="J72" s="63"/>
      <c r="K72" s="58"/>
      <c r="L72" s="58"/>
      <c r="M72" s="58"/>
    </row>
    <row r="73" spans="1:13" ht="12.75">
      <c r="A73" s="58"/>
      <c r="B73" s="62"/>
      <c r="C73" s="62"/>
      <c r="D73" s="72" t="s">
        <v>536</v>
      </c>
      <c r="E73" s="62"/>
      <c r="F73" s="284"/>
      <c r="G73" s="60"/>
      <c r="H73" s="281"/>
      <c r="I73" s="281"/>
      <c r="J73" s="63"/>
      <c r="K73" s="58"/>
      <c r="L73" s="58"/>
      <c r="M73" s="58"/>
    </row>
    <row r="74" spans="1:13" ht="25.5">
      <c r="A74" s="58"/>
      <c r="B74" s="62" t="s">
        <v>48</v>
      </c>
      <c r="C74" s="62"/>
      <c r="D74" s="292" t="s">
        <v>535</v>
      </c>
      <c r="E74" s="185" t="s">
        <v>533</v>
      </c>
      <c r="F74" s="185">
        <v>35</v>
      </c>
      <c r="G74" s="281">
        <v>0</v>
      </c>
      <c r="H74" s="281">
        <f aca="true" t="shared" si="2" ref="H74:H88">ROUND(F74*G74,2)</f>
        <v>0</v>
      </c>
      <c r="I74" s="281"/>
      <c r="J74" s="63"/>
      <c r="K74" s="58"/>
      <c r="L74" s="58"/>
      <c r="M74" s="58"/>
    </row>
    <row r="75" spans="1:13" ht="12.75">
      <c r="A75" s="58"/>
      <c r="B75" s="62" t="s">
        <v>56</v>
      </c>
      <c r="C75" s="92"/>
      <c r="D75" s="185" t="s">
        <v>534</v>
      </c>
      <c r="E75" s="185" t="s">
        <v>533</v>
      </c>
      <c r="F75" s="185">
        <v>25</v>
      </c>
      <c r="G75" s="281">
        <v>0</v>
      </c>
      <c r="H75" s="281">
        <f t="shared" si="2"/>
        <v>0</v>
      </c>
      <c r="I75" s="281"/>
      <c r="J75" s="63"/>
      <c r="K75" s="58"/>
      <c r="L75" s="58"/>
      <c r="M75" s="58"/>
    </row>
    <row r="76" spans="1:13" ht="51">
      <c r="A76" s="58"/>
      <c r="B76" s="62" t="s">
        <v>52</v>
      </c>
      <c r="C76" s="62"/>
      <c r="D76" s="185" t="s">
        <v>532</v>
      </c>
      <c r="E76" s="185" t="s">
        <v>335</v>
      </c>
      <c r="F76" s="185">
        <v>1</v>
      </c>
      <c r="G76" s="281">
        <v>0</v>
      </c>
      <c r="H76" s="281">
        <f t="shared" si="2"/>
        <v>0</v>
      </c>
      <c r="I76" s="281"/>
      <c r="J76" s="63"/>
      <c r="K76" s="58"/>
      <c r="L76" s="58"/>
      <c r="M76" s="58"/>
    </row>
    <row r="77" spans="1:13" ht="51">
      <c r="A77" s="58"/>
      <c r="B77" s="62" t="s">
        <v>106</v>
      </c>
      <c r="C77" s="62"/>
      <c r="D77" s="292" t="s">
        <v>531</v>
      </c>
      <c r="E77" s="185" t="s">
        <v>335</v>
      </c>
      <c r="F77" s="185">
        <v>2</v>
      </c>
      <c r="G77" s="281">
        <v>0</v>
      </c>
      <c r="H77" s="281">
        <f t="shared" si="2"/>
        <v>0</v>
      </c>
      <c r="I77" s="281"/>
      <c r="J77" s="63"/>
      <c r="K77" s="58"/>
      <c r="L77" s="58"/>
      <c r="M77" s="58"/>
    </row>
    <row r="78" spans="1:13" ht="12.75">
      <c r="A78" s="58"/>
      <c r="B78" s="62" t="s">
        <v>103</v>
      </c>
      <c r="C78" s="62"/>
      <c r="D78" s="185" t="s">
        <v>530</v>
      </c>
      <c r="E78" s="185" t="s">
        <v>335</v>
      </c>
      <c r="F78" s="185">
        <v>1</v>
      </c>
      <c r="G78" s="281">
        <v>0</v>
      </c>
      <c r="H78" s="281">
        <f t="shared" si="2"/>
        <v>0</v>
      </c>
      <c r="I78" s="281"/>
      <c r="J78" s="63"/>
      <c r="K78" s="58"/>
      <c r="L78" s="58"/>
      <c r="M78" s="58"/>
    </row>
    <row r="79" spans="1:13" ht="114.75">
      <c r="A79" s="58"/>
      <c r="B79" s="62" t="s">
        <v>100</v>
      </c>
      <c r="C79" s="62"/>
      <c r="D79" s="185" t="s">
        <v>529</v>
      </c>
      <c r="E79" s="185" t="s">
        <v>306</v>
      </c>
      <c r="F79" s="185">
        <v>1</v>
      </c>
      <c r="G79" s="281">
        <v>0</v>
      </c>
      <c r="H79" s="281">
        <f t="shared" si="2"/>
        <v>0</v>
      </c>
      <c r="I79" s="281"/>
      <c r="J79" s="63"/>
      <c r="K79" s="58"/>
      <c r="L79" s="58"/>
      <c r="M79" s="58"/>
    </row>
    <row r="80" spans="1:13" ht="25.5">
      <c r="A80" s="58"/>
      <c r="B80" s="62" t="s">
        <v>97</v>
      </c>
      <c r="C80" s="62"/>
      <c r="D80" s="185" t="s">
        <v>528</v>
      </c>
      <c r="E80" s="185" t="s">
        <v>306</v>
      </c>
      <c r="F80" s="185">
        <v>1</v>
      </c>
      <c r="G80" s="281">
        <v>0</v>
      </c>
      <c r="H80" s="281">
        <f t="shared" si="2"/>
        <v>0</v>
      </c>
      <c r="I80" s="281"/>
      <c r="J80" s="63"/>
      <c r="K80" s="58"/>
      <c r="L80" s="58"/>
      <c r="M80" s="58"/>
    </row>
    <row r="81" spans="1:13" ht="38.25">
      <c r="A81" s="58"/>
      <c r="B81" s="62" t="s">
        <v>94</v>
      </c>
      <c r="C81" s="62"/>
      <c r="D81" s="292" t="s">
        <v>527</v>
      </c>
      <c r="E81" s="292" t="s">
        <v>335</v>
      </c>
      <c r="F81" s="185">
        <v>1</v>
      </c>
      <c r="G81" s="281">
        <v>0</v>
      </c>
      <c r="H81" s="281">
        <f t="shared" si="2"/>
        <v>0</v>
      </c>
      <c r="I81" s="281"/>
      <c r="J81" s="63"/>
      <c r="K81" s="58"/>
      <c r="L81" s="58"/>
      <c r="M81" s="58"/>
    </row>
    <row r="82" spans="1:13" ht="38.25">
      <c r="A82" s="58"/>
      <c r="B82" s="62" t="s">
        <v>90</v>
      </c>
      <c r="C82" s="62"/>
      <c r="D82" s="185" t="s">
        <v>526</v>
      </c>
      <c r="E82" s="185" t="s">
        <v>306</v>
      </c>
      <c r="F82" s="185">
        <v>1</v>
      </c>
      <c r="G82" s="281">
        <v>0</v>
      </c>
      <c r="H82" s="281">
        <f t="shared" si="2"/>
        <v>0</v>
      </c>
      <c r="I82" s="281"/>
      <c r="J82" s="63"/>
      <c r="K82" s="58"/>
      <c r="L82" s="58"/>
      <c r="M82" s="58"/>
    </row>
    <row r="83" spans="1:13" ht="25.5">
      <c r="A83" s="58"/>
      <c r="B83" s="62" t="s">
        <v>86</v>
      </c>
      <c r="C83" s="62"/>
      <c r="D83" s="185" t="s">
        <v>525</v>
      </c>
      <c r="E83" s="185" t="s">
        <v>306</v>
      </c>
      <c r="F83" s="185">
        <v>2</v>
      </c>
      <c r="G83" s="281">
        <v>0</v>
      </c>
      <c r="H83" s="281">
        <f t="shared" si="2"/>
        <v>0</v>
      </c>
      <c r="I83" s="281"/>
      <c r="J83" s="63"/>
      <c r="K83" s="58"/>
      <c r="L83" s="58"/>
      <c r="M83" s="58"/>
    </row>
    <row r="84" spans="1:13" ht="25.5">
      <c r="A84" s="58"/>
      <c r="B84" s="62" t="s">
        <v>121</v>
      </c>
      <c r="C84" s="62"/>
      <c r="D84" s="185" t="s">
        <v>524</v>
      </c>
      <c r="E84" s="185" t="s">
        <v>306</v>
      </c>
      <c r="F84" s="185">
        <v>3</v>
      </c>
      <c r="G84" s="281">
        <v>0</v>
      </c>
      <c r="H84" s="281">
        <f t="shared" si="2"/>
        <v>0</v>
      </c>
      <c r="I84" s="281"/>
      <c r="J84" s="63"/>
      <c r="K84" s="58"/>
      <c r="L84" s="58"/>
      <c r="M84" s="58"/>
    </row>
    <row r="85" spans="1:13" ht="12.75">
      <c r="A85" s="58"/>
      <c r="B85" s="62" t="s">
        <v>118</v>
      </c>
      <c r="C85" s="62"/>
      <c r="D85" s="185" t="s">
        <v>523</v>
      </c>
      <c r="E85" s="185" t="s">
        <v>306</v>
      </c>
      <c r="F85" s="185">
        <v>1</v>
      </c>
      <c r="G85" s="281">
        <v>0</v>
      </c>
      <c r="H85" s="281">
        <f t="shared" si="2"/>
        <v>0</v>
      </c>
      <c r="I85" s="281"/>
      <c r="J85" s="63"/>
      <c r="K85" s="58"/>
      <c r="L85" s="58"/>
      <c r="M85" s="58"/>
    </row>
    <row r="86" spans="1:13" ht="12.75">
      <c r="A86" s="58"/>
      <c r="B86" s="62" t="s">
        <v>422</v>
      </c>
      <c r="C86" s="62"/>
      <c r="D86" s="185" t="s">
        <v>522</v>
      </c>
      <c r="E86" s="185" t="s">
        <v>335</v>
      </c>
      <c r="F86" s="185">
        <v>1</v>
      </c>
      <c r="G86" s="281">
        <v>0</v>
      </c>
      <c r="H86" s="281">
        <f t="shared" si="2"/>
        <v>0</v>
      </c>
      <c r="I86" s="281"/>
      <c r="J86" s="63"/>
      <c r="K86" s="58"/>
      <c r="L86" s="58"/>
      <c r="M86" s="58"/>
    </row>
    <row r="87" spans="1:13" ht="12.75">
      <c r="A87" s="58"/>
      <c r="B87" s="62" t="s">
        <v>420</v>
      </c>
      <c r="C87" s="62"/>
      <c r="D87" s="185" t="s">
        <v>521</v>
      </c>
      <c r="E87" s="185" t="s">
        <v>335</v>
      </c>
      <c r="F87" s="185">
        <v>1</v>
      </c>
      <c r="G87" s="281">
        <v>0</v>
      </c>
      <c r="H87" s="281">
        <f t="shared" si="2"/>
        <v>0</v>
      </c>
      <c r="I87" s="281"/>
      <c r="J87" s="63"/>
      <c r="K87" s="58"/>
      <c r="L87" s="58"/>
      <c r="M87" s="58"/>
    </row>
    <row r="88" spans="1:13" ht="12.75">
      <c r="A88" s="58"/>
      <c r="B88" s="62" t="s">
        <v>417</v>
      </c>
      <c r="C88" s="62"/>
      <c r="D88" s="292" t="s">
        <v>520</v>
      </c>
      <c r="E88" s="185" t="s">
        <v>335</v>
      </c>
      <c r="F88" s="185">
        <v>1</v>
      </c>
      <c r="G88" s="281">
        <v>0</v>
      </c>
      <c r="H88" s="281">
        <f t="shared" si="2"/>
        <v>0</v>
      </c>
      <c r="I88" s="281"/>
      <c r="J88" s="63"/>
      <c r="K88" s="58"/>
      <c r="L88" s="58"/>
      <c r="M88" s="58"/>
    </row>
    <row r="89" spans="1:13" ht="12.75">
      <c r="A89" s="58"/>
      <c r="B89" s="62"/>
      <c r="C89" s="62"/>
      <c r="D89" s="294"/>
      <c r="E89" s="92"/>
      <c r="F89" s="284"/>
      <c r="G89" s="99"/>
      <c r="H89" s="281"/>
      <c r="I89" s="281"/>
      <c r="J89" s="63"/>
      <c r="K89" s="58"/>
      <c r="L89" s="58"/>
      <c r="M89" s="58"/>
    </row>
    <row r="90" spans="1:13" ht="12.75">
      <c r="A90" s="58"/>
      <c r="B90" s="62"/>
      <c r="C90" s="62"/>
      <c r="D90" s="72" t="s">
        <v>519</v>
      </c>
      <c r="E90" s="62"/>
      <c r="F90" s="284"/>
      <c r="G90" s="64" t="s">
        <v>518</v>
      </c>
      <c r="H90" s="293">
        <f>+SUM(H91:H102)</f>
        <v>0</v>
      </c>
      <c r="I90" s="281"/>
      <c r="J90" s="63"/>
      <c r="K90" s="58"/>
      <c r="L90" s="58"/>
      <c r="M90" s="58"/>
    </row>
    <row r="91" spans="1:13" ht="12.75">
      <c r="A91" s="58"/>
      <c r="B91" s="77"/>
      <c r="C91" s="77"/>
      <c r="D91" s="81"/>
      <c r="E91" s="77"/>
      <c r="F91" s="190"/>
      <c r="G91" s="80"/>
      <c r="H91" s="166"/>
      <c r="I91" s="281"/>
      <c r="J91" s="63"/>
      <c r="K91" s="58"/>
      <c r="L91" s="58"/>
      <c r="M91" s="58"/>
    </row>
    <row r="92" spans="1:13" ht="12.75">
      <c r="A92" s="58"/>
      <c r="B92" s="62"/>
      <c r="C92" s="62"/>
      <c r="D92" s="72" t="s">
        <v>517</v>
      </c>
      <c r="E92" s="62"/>
      <c r="F92" s="284"/>
      <c r="G92" s="60"/>
      <c r="H92" s="281"/>
      <c r="I92" s="281"/>
      <c r="J92" s="63"/>
      <c r="K92" s="58"/>
      <c r="L92" s="58"/>
      <c r="M92" s="58"/>
    </row>
    <row r="93" spans="1:13" ht="12.75">
      <c r="A93" s="58"/>
      <c r="B93" s="62" t="s">
        <v>48</v>
      </c>
      <c r="C93" s="62"/>
      <c r="D93" s="292" t="s">
        <v>516</v>
      </c>
      <c r="E93" s="185" t="s">
        <v>335</v>
      </c>
      <c r="F93" s="185">
        <v>1</v>
      </c>
      <c r="G93" s="281">
        <v>0</v>
      </c>
      <c r="H93" s="281">
        <f aca="true" t="shared" si="3" ref="H93:H102">ROUND(F93*G93,2)</f>
        <v>0</v>
      </c>
      <c r="I93" s="281"/>
      <c r="J93" s="63"/>
      <c r="K93" s="58"/>
      <c r="L93" s="58"/>
      <c r="M93" s="58"/>
    </row>
    <row r="94" spans="1:13" ht="63.75">
      <c r="A94" s="58"/>
      <c r="B94" s="62" t="s">
        <v>56</v>
      </c>
      <c r="C94" s="62"/>
      <c r="D94" s="292" t="s">
        <v>515</v>
      </c>
      <c r="E94" s="292" t="s">
        <v>335</v>
      </c>
      <c r="F94" s="185">
        <v>1</v>
      </c>
      <c r="G94" s="281">
        <v>0</v>
      </c>
      <c r="H94" s="281">
        <f t="shared" si="3"/>
        <v>0</v>
      </c>
      <c r="I94" s="281"/>
      <c r="J94" s="63"/>
      <c r="K94" s="58"/>
      <c r="L94" s="58"/>
      <c r="M94" s="58"/>
    </row>
    <row r="95" spans="1:13" ht="38.25">
      <c r="A95" s="58"/>
      <c r="B95" s="62" t="s">
        <v>52</v>
      </c>
      <c r="C95" s="92"/>
      <c r="D95" s="292" t="s">
        <v>514</v>
      </c>
      <c r="E95" s="185" t="s">
        <v>335</v>
      </c>
      <c r="F95" s="185">
        <v>1</v>
      </c>
      <c r="G95" s="281">
        <v>0</v>
      </c>
      <c r="H95" s="281">
        <f t="shared" si="3"/>
        <v>0</v>
      </c>
      <c r="I95" s="281"/>
      <c r="J95" s="63"/>
      <c r="K95" s="58"/>
      <c r="L95" s="58"/>
      <c r="M95" s="58"/>
    </row>
    <row r="96" spans="1:13" ht="25.5">
      <c r="A96" s="58"/>
      <c r="B96" s="62" t="s">
        <v>106</v>
      </c>
      <c r="C96" s="62"/>
      <c r="D96" s="185" t="s">
        <v>513</v>
      </c>
      <c r="E96" s="185" t="s">
        <v>335</v>
      </c>
      <c r="F96" s="185">
        <v>1</v>
      </c>
      <c r="G96" s="281">
        <v>0</v>
      </c>
      <c r="H96" s="281">
        <f t="shared" si="3"/>
        <v>0</v>
      </c>
      <c r="I96" s="281"/>
      <c r="J96" s="63"/>
      <c r="K96" s="58"/>
      <c r="L96" s="58"/>
      <c r="M96" s="58"/>
    </row>
    <row r="97" spans="1:13" ht="25.5">
      <c r="A97" s="58"/>
      <c r="B97" s="62" t="s">
        <v>103</v>
      </c>
      <c r="C97" s="62"/>
      <c r="D97" s="185" t="s">
        <v>512</v>
      </c>
      <c r="E97" s="292" t="s">
        <v>328</v>
      </c>
      <c r="F97" s="185">
        <v>16</v>
      </c>
      <c r="G97" s="281">
        <v>0</v>
      </c>
      <c r="H97" s="281">
        <f t="shared" si="3"/>
        <v>0</v>
      </c>
      <c r="I97" s="281"/>
      <c r="J97" s="63"/>
      <c r="K97" s="58"/>
      <c r="L97" s="58"/>
      <c r="M97" s="58"/>
    </row>
    <row r="98" spans="1:13" ht="25.5">
      <c r="A98" s="58"/>
      <c r="B98" s="62" t="s">
        <v>100</v>
      </c>
      <c r="C98" s="62"/>
      <c r="D98" s="185" t="s">
        <v>511</v>
      </c>
      <c r="E98" s="185" t="s">
        <v>335</v>
      </c>
      <c r="F98" s="185">
        <v>1</v>
      </c>
      <c r="G98" s="281">
        <v>0</v>
      </c>
      <c r="H98" s="281">
        <f t="shared" si="3"/>
        <v>0</v>
      </c>
      <c r="I98" s="281"/>
      <c r="J98" s="63"/>
      <c r="K98" s="58"/>
      <c r="L98" s="58"/>
      <c r="M98" s="58"/>
    </row>
    <row r="99" spans="1:13" ht="12.75">
      <c r="A99" s="58"/>
      <c r="B99" s="62"/>
      <c r="C99" s="62"/>
      <c r="D99" s="185" t="s">
        <v>510</v>
      </c>
      <c r="E99" s="185" t="s">
        <v>335</v>
      </c>
      <c r="F99" s="185">
        <v>1</v>
      </c>
      <c r="G99" s="281">
        <v>0</v>
      </c>
      <c r="H99" s="281">
        <f t="shared" si="3"/>
        <v>0</v>
      </c>
      <c r="I99" s="281"/>
      <c r="J99" s="63"/>
      <c r="K99" s="58"/>
      <c r="L99" s="58"/>
      <c r="M99" s="58"/>
    </row>
    <row r="100" spans="1:13" ht="12.75">
      <c r="A100" s="58"/>
      <c r="B100" s="62"/>
      <c r="C100" s="62"/>
      <c r="D100" s="185" t="s">
        <v>509</v>
      </c>
      <c r="E100" s="185" t="s">
        <v>57</v>
      </c>
      <c r="F100" s="185">
        <v>5</v>
      </c>
      <c r="G100" s="281">
        <v>0</v>
      </c>
      <c r="H100" s="281">
        <f t="shared" si="3"/>
        <v>0</v>
      </c>
      <c r="I100" s="281"/>
      <c r="J100" s="63"/>
      <c r="K100" s="58"/>
      <c r="L100" s="58"/>
      <c r="M100" s="58"/>
    </row>
    <row r="101" spans="1:13" ht="12.75">
      <c r="A101" s="58"/>
      <c r="B101" s="62"/>
      <c r="C101" s="62"/>
      <c r="D101" s="185" t="s">
        <v>508</v>
      </c>
      <c r="E101" s="185" t="s">
        <v>335</v>
      </c>
      <c r="F101" s="185">
        <v>1</v>
      </c>
      <c r="G101" s="281">
        <v>0</v>
      </c>
      <c r="H101" s="281">
        <f t="shared" si="3"/>
        <v>0</v>
      </c>
      <c r="I101" s="281"/>
      <c r="J101" s="63"/>
      <c r="K101" s="58"/>
      <c r="L101" s="58"/>
      <c r="M101" s="58"/>
    </row>
    <row r="102" spans="1:13" ht="12.75">
      <c r="A102" s="58"/>
      <c r="B102" s="62"/>
      <c r="C102" s="62"/>
      <c r="D102" s="185" t="s">
        <v>507</v>
      </c>
      <c r="E102" s="185" t="s">
        <v>335</v>
      </c>
      <c r="F102" s="185">
        <v>1</v>
      </c>
      <c r="G102" s="281">
        <v>0</v>
      </c>
      <c r="H102" s="281">
        <f t="shared" si="3"/>
        <v>0</v>
      </c>
      <c r="I102" s="281"/>
      <c r="J102" s="63"/>
      <c r="K102" s="58"/>
      <c r="L102" s="58"/>
      <c r="M102" s="58"/>
    </row>
    <row r="103" spans="1:13" ht="12.75">
      <c r="A103" s="58"/>
      <c r="B103" s="62"/>
      <c r="C103" s="62"/>
      <c r="D103" s="185"/>
      <c r="E103" s="185"/>
      <c r="F103" s="185"/>
      <c r="G103" s="281"/>
      <c r="H103" s="281"/>
      <c r="I103" s="281"/>
      <c r="J103" s="63"/>
      <c r="K103" s="58"/>
      <c r="L103" s="58"/>
      <c r="M103" s="58"/>
    </row>
    <row r="104" spans="1:13" ht="12.75">
      <c r="A104" s="58"/>
      <c r="B104" s="62"/>
      <c r="C104" s="62"/>
      <c r="D104" s="185"/>
      <c r="E104" s="185"/>
      <c r="F104" s="185"/>
      <c r="G104" s="281"/>
      <c r="H104" s="281"/>
      <c r="I104" s="281"/>
      <c r="J104" s="63"/>
      <c r="K104" s="58"/>
      <c r="L104" s="58"/>
      <c r="M104" s="58"/>
    </row>
    <row r="105" spans="1:13" ht="15.75">
      <c r="A105" s="58"/>
      <c r="B105" s="62"/>
      <c r="C105" s="62"/>
      <c r="D105" s="291" t="s">
        <v>506</v>
      </c>
      <c r="E105" s="58"/>
      <c r="F105" s="58"/>
      <c r="G105" s="58"/>
      <c r="H105" s="58"/>
      <c r="I105" s="281"/>
      <c r="J105" s="63"/>
      <c r="K105" s="58"/>
      <c r="L105" s="58"/>
      <c r="M105" s="58"/>
    </row>
    <row r="106" spans="1:13" ht="15.75">
      <c r="A106" s="58"/>
      <c r="B106" s="62"/>
      <c r="C106" s="62"/>
      <c r="D106" s="291"/>
      <c r="E106" s="58"/>
      <c r="F106" s="58"/>
      <c r="G106" s="58"/>
      <c r="H106" s="58"/>
      <c r="I106" s="281"/>
      <c r="J106" s="63"/>
      <c r="K106" s="58"/>
      <c r="L106" s="58"/>
      <c r="M106" s="58"/>
    </row>
    <row r="107" spans="1:13" ht="12.75">
      <c r="A107" s="58"/>
      <c r="B107" s="62"/>
      <c r="C107" s="62"/>
      <c r="D107" s="139" t="str">
        <f>D63</f>
        <v>1 GRADBENA DELA</v>
      </c>
      <c r="E107" s="67">
        <f>H63</f>
        <v>0</v>
      </c>
      <c r="F107" s="284"/>
      <c r="G107" s="60"/>
      <c r="H107" s="281"/>
      <c r="I107" s="281"/>
      <c r="J107" s="63"/>
      <c r="K107" s="58"/>
      <c r="L107" s="58"/>
      <c r="M107" s="58"/>
    </row>
    <row r="108" spans="1:13" ht="12.75">
      <c r="A108" s="58"/>
      <c r="B108" s="62"/>
      <c r="C108" s="62"/>
      <c r="D108" s="139" t="str">
        <f>D71</f>
        <v>2 MONTAŽNA DELA</v>
      </c>
      <c r="E108" s="67">
        <f>H71</f>
        <v>0</v>
      </c>
      <c r="F108" s="284"/>
      <c r="G108" s="60"/>
      <c r="H108" s="281"/>
      <c r="I108" s="281"/>
      <c r="J108" s="63"/>
      <c r="K108" s="58"/>
      <c r="L108" s="58"/>
      <c r="M108" s="58"/>
    </row>
    <row r="109" spans="1:13" ht="12.75">
      <c r="A109" s="58"/>
      <c r="B109" s="62"/>
      <c r="C109" s="62"/>
      <c r="D109" s="139" t="str">
        <f>D90</f>
        <v>3 OSTALE STORITVE</v>
      </c>
      <c r="E109" s="67">
        <f>H90</f>
        <v>0</v>
      </c>
      <c r="F109" s="284"/>
      <c r="G109" s="60"/>
      <c r="H109" s="281"/>
      <c r="I109" s="281"/>
      <c r="J109" s="63"/>
      <c r="K109" s="58"/>
      <c r="L109" s="58"/>
      <c r="M109" s="58"/>
    </row>
    <row r="110" spans="1:13" ht="12.75">
      <c r="A110" s="58"/>
      <c r="B110" s="62"/>
      <c r="C110" s="62"/>
      <c r="D110" s="139" t="s">
        <v>761</v>
      </c>
      <c r="E110" s="67">
        <f>SUM(E107:E109)*0.01</f>
        <v>0</v>
      </c>
      <c r="F110" s="284"/>
      <c r="G110" s="60"/>
      <c r="H110" s="281"/>
      <c r="I110" s="281"/>
      <c r="J110" s="63"/>
      <c r="K110" s="58"/>
      <c r="L110" s="58"/>
      <c r="M110" s="58"/>
    </row>
    <row r="111" spans="1:13" ht="12.75">
      <c r="A111" s="58"/>
      <c r="B111" s="62"/>
      <c r="C111" s="62"/>
      <c r="D111" s="66" t="s">
        <v>44</v>
      </c>
      <c r="E111" s="65">
        <f>SUM(E107:E110)</f>
        <v>0</v>
      </c>
      <c r="F111" s="284"/>
      <c r="G111" s="60"/>
      <c r="H111" s="281"/>
      <c r="I111" s="281"/>
      <c r="J111" s="63"/>
      <c r="K111" s="58"/>
      <c r="L111" s="58"/>
      <c r="M111" s="58"/>
    </row>
    <row r="112" spans="1:13" ht="12.75">
      <c r="A112" s="58"/>
      <c r="B112" s="62"/>
      <c r="C112" s="62"/>
      <c r="D112" s="66" t="s">
        <v>43</v>
      </c>
      <c r="E112" s="65">
        <f>0.22*E111</f>
        <v>0</v>
      </c>
      <c r="F112" s="284"/>
      <c r="G112" s="60"/>
      <c r="H112" s="281"/>
      <c r="I112" s="281"/>
      <c r="J112" s="63"/>
      <c r="K112" s="58"/>
      <c r="L112" s="58"/>
      <c r="M112" s="58"/>
    </row>
    <row r="113" spans="1:13" ht="12.75">
      <c r="A113" s="58"/>
      <c r="B113" s="62"/>
      <c r="C113" s="62"/>
      <c r="D113" s="66" t="s">
        <v>42</v>
      </c>
      <c r="E113" s="65">
        <f>+SUM(E111:E112)</f>
        <v>0</v>
      </c>
      <c r="F113" s="284"/>
      <c r="G113" s="60"/>
      <c r="H113" s="281"/>
      <c r="I113" s="281"/>
      <c r="J113" s="63"/>
      <c r="K113" s="58"/>
      <c r="L113" s="58"/>
      <c r="M113" s="58"/>
    </row>
    <row r="114" spans="1:13" ht="12.75">
      <c r="A114" s="58"/>
      <c r="B114" s="62"/>
      <c r="C114" s="62"/>
      <c r="D114" s="66"/>
      <c r="E114" s="65"/>
      <c r="F114" s="284"/>
      <c r="G114" s="60"/>
      <c r="H114" s="281"/>
      <c r="I114" s="281"/>
      <c r="J114" s="63"/>
      <c r="K114" s="58"/>
      <c r="L114" s="58"/>
      <c r="M114" s="58"/>
    </row>
    <row r="115" spans="1:13" ht="12.75">
      <c r="A115" s="58"/>
      <c r="B115" s="62"/>
      <c r="C115" s="62"/>
      <c r="D115" s="66"/>
      <c r="E115" s="65"/>
      <c r="F115" s="284"/>
      <c r="G115" s="60"/>
      <c r="H115" s="281"/>
      <c r="I115" s="281"/>
      <c r="J115" s="63"/>
      <c r="K115" s="58"/>
      <c r="L115" s="58"/>
      <c r="M115" s="58"/>
    </row>
    <row r="116" spans="1:13" ht="12.75">
      <c r="A116" s="58"/>
      <c r="B116" s="62"/>
      <c r="C116" s="62"/>
      <c r="D116" s="66"/>
      <c r="E116" s="65"/>
      <c r="F116" s="284"/>
      <c r="G116" s="60"/>
      <c r="H116" s="281"/>
      <c r="I116" s="281"/>
      <c r="J116" s="63"/>
      <c r="K116" s="58"/>
      <c r="L116" s="58"/>
      <c r="M116" s="58"/>
    </row>
    <row r="117" spans="1:13" ht="12.75">
      <c r="A117" s="58"/>
      <c r="B117" s="62"/>
      <c r="C117" s="62"/>
      <c r="D117" s="63"/>
      <c r="E117" s="62"/>
      <c r="F117" s="284"/>
      <c r="G117" s="60"/>
      <c r="H117" s="281"/>
      <c r="I117" s="281"/>
      <c r="J117" s="63"/>
      <c r="K117" s="58"/>
      <c r="L117" s="58"/>
      <c r="M117" s="58"/>
    </row>
    <row r="118" spans="1:13" ht="12.75">
      <c r="A118" s="58"/>
      <c r="B118" s="62"/>
      <c r="C118" s="62"/>
      <c r="D118" s="63"/>
      <c r="E118" s="62"/>
      <c r="F118" s="284"/>
      <c r="G118" s="283"/>
      <c r="H118" s="282"/>
      <c r="I118" s="281"/>
      <c r="J118" s="63"/>
      <c r="K118" s="58"/>
      <c r="L118" s="58"/>
      <c r="M118" s="58"/>
    </row>
    <row r="119" spans="1:13" ht="15.75">
      <c r="A119" s="58"/>
      <c r="B119" s="62"/>
      <c r="C119" s="62"/>
      <c r="D119" s="291" t="s">
        <v>505</v>
      </c>
      <c r="E119" s="62"/>
      <c r="F119" s="284"/>
      <c r="G119" s="283"/>
      <c r="H119" s="282"/>
      <c r="I119" s="281"/>
      <c r="J119" s="63"/>
      <c r="K119" s="58"/>
      <c r="L119" s="58"/>
      <c r="M119" s="58"/>
    </row>
    <row r="120" spans="1:13" ht="12.75">
      <c r="A120" s="58"/>
      <c r="B120" s="62"/>
      <c r="C120" s="62"/>
      <c r="D120" s="63"/>
      <c r="E120" s="62"/>
      <c r="F120" s="284"/>
      <c r="G120" s="283"/>
      <c r="H120" s="282"/>
      <c r="I120" s="281"/>
      <c r="J120" s="63"/>
      <c r="K120" s="58"/>
      <c r="L120" s="58"/>
      <c r="M120" s="58"/>
    </row>
    <row r="121" spans="1:13" ht="18">
      <c r="A121" s="290"/>
      <c r="B121" s="289"/>
      <c r="C121" s="289"/>
      <c r="D121" s="374" t="s">
        <v>504</v>
      </c>
      <c r="E121" s="373">
        <f>E55</f>
        <v>0</v>
      </c>
      <c r="F121" s="288"/>
      <c r="G121" s="287"/>
      <c r="H121" s="286"/>
      <c r="I121" s="286"/>
      <c r="J121" s="285"/>
      <c r="K121" s="290"/>
      <c r="L121" s="290"/>
      <c r="M121" s="290"/>
    </row>
    <row r="122" spans="1:13" ht="18">
      <c r="A122" s="290"/>
      <c r="B122" s="289"/>
      <c r="C122" s="289"/>
      <c r="D122" s="376" t="s">
        <v>503</v>
      </c>
      <c r="E122" s="375">
        <f>E111</f>
        <v>0</v>
      </c>
      <c r="F122" s="288"/>
      <c r="G122" s="287"/>
      <c r="H122" s="286"/>
      <c r="I122" s="286"/>
      <c r="J122" s="285"/>
      <c r="K122" s="290"/>
      <c r="L122" s="290"/>
      <c r="M122" s="290"/>
    </row>
    <row r="123" spans="1:13" ht="18">
      <c r="A123" s="290"/>
      <c r="B123" s="289"/>
      <c r="C123" s="289"/>
      <c r="D123" s="374" t="s">
        <v>44</v>
      </c>
      <c r="E123" s="373">
        <f>SUM(E119:E122)</f>
        <v>0</v>
      </c>
      <c r="F123" s="288"/>
      <c r="G123" s="287"/>
      <c r="H123" s="286"/>
      <c r="I123" s="286"/>
      <c r="J123" s="285"/>
      <c r="K123" s="290"/>
      <c r="L123" s="290"/>
      <c r="M123" s="290"/>
    </row>
    <row r="124" spans="1:13" ht="18">
      <c r="A124" s="290"/>
      <c r="B124" s="289"/>
      <c r="C124" s="289"/>
      <c r="D124" s="376" t="s">
        <v>43</v>
      </c>
      <c r="E124" s="375">
        <f>0.22*E123</f>
        <v>0</v>
      </c>
      <c r="F124" s="288"/>
      <c r="G124" s="287"/>
      <c r="H124" s="286"/>
      <c r="I124" s="286"/>
      <c r="J124" s="285"/>
      <c r="K124" s="290"/>
      <c r="L124" s="290"/>
      <c r="M124" s="290"/>
    </row>
    <row r="125" spans="1:13" ht="18">
      <c r="A125" s="58"/>
      <c r="B125" s="62"/>
      <c r="C125" s="62"/>
      <c r="D125" s="374" t="s">
        <v>42</v>
      </c>
      <c r="E125" s="373">
        <f>+SUM(E123:E124)</f>
        <v>0</v>
      </c>
      <c r="F125" s="284"/>
      <c r="G125" s="283"/>
      <c r="H125" s="282"/>
      <c r="I125" s="281"/>
      <c r="J125" s="63"/>
      <c r="K125" s="58"/>
      <c r="L125" s="58"/>
      <c r="M125" s="58"/>
    </row>
    <row r="126" spans="1:13" ht="12.75">
      <c r="A126" s="58"/>
      <c r="B126" s="62"/>
      <c r="C126" s="62"/>
      <c r="D126" s="63"/>
      <c r="E126" s="62"/>
      <c r="F126" s="284"/>
      <c r="G126" s="283"/>
      <c r="H126" s="282"/>
      <c r="I126" s="281"/>
      <c r="J126" s="63"/>
      <c r="K126" s="58"/>
      <c r="L126" s="58"/>
      <c r="M126" s="58"/>
    </row>
    <row r="127" spans="1:13" ht="12.75">
      <c r="A127" s="58"/>
      <c r="B127" s="62"/>
      <c r="C127" s="62"/>
      <c r="D127" s="63"/>
      <c r="E127" s="62"/>
      <c r="F127" s="284"/>
      <c r="G127" s="283"/>
      <c r="H127" s="282"/>
      <c r="I127" s="281"/>
      <c r="J127" s="63"/>
      <c r="K127" s="58"/>
      <c r="L127" s="58"/>
      <c r="M127" s="58"/>
    </row>
    <row r="128" spans="1:13" ht="12.75">
      <c r="A128" s="58"/>
      <c r="B128" s="62"/>
      <c r="C128" s="62"/>
      <c r="D128" s="63"/>
      <c r="E128" s="62"/>
      <c r="F128" s="284"/>
      <c r="G128" s="283"/>
      <c r="H128" s="282"/>
      <c r="I128" s="281"/>
      <c r="J128" s="63"/>
      <c r="K128" s="58"/>
      <c r="L128" s="58"/>
      <c r="M128" s="58"/>
    </row>
    <row r="129" spans="1:13" ht="12.75">
      <c r="A129" s="58"/>
      <c r="B129" s="62"/>
      <c r="C129" s="62"/>
      <c r="D129" s="63"/>
      <c r="E129" s="62"/>
      <c r="F129" s="284"/>
      <c r="G129" s="283"/>
      <c r="H129" s="282"/>
      <c r="I129" s="281"/>
      <c r="J129" s="63"/>
      <c r="K129" s="58"/>
      <c r="L129" s="58"/>
      <c r="M129" s="58"/>
    </row>
    <row r="130" spans="1:13" ht="12.75">
      <c r="A130" s="58"/>
      <c r="B130" s="62"/>
      <c r="C130" s="62"/>
      <c r="D130" s="63"/>
      <c r="E130" s="62"/>
      <c r="F130" s="284"/>
      <c r="G130" s="283"/>
      <c r="H130" s="282"/>
      <c r="I130" s="281"/>
      <c r="J130" s="63"/>
      <c r="K130" s="58"/>
      <c r="L130" s="58"/>
      <c r="M130" s="58"/>
    </row>
    <row r="131" spans="1:13" ht="12.75">
      <c r="A131" s="58"/>
      <c r="B131" s="62"/>
      <c r="C131" s="62"/>
      <c r="D131" s="63"/>
      <c r="E131" s="62"/>
      <c r="F131" s="284"/>
      <c r="G131" s="283"/>
      <c r="H131" s="282"/>
      <c r="I131" s="281"/>
      <c r="J131" s="63"/>
      <c r="K131" s="58"/>
      <c r="L131" s="58"/>
      <c r="M131" s="58"/>
    </row>
    <row r="132" spans="1:13" ht="12.75">
      <c r="A132" s="58"/>
      <c r="B132" s="62"/>
      <c r="C132" s="62"/>
      <c r="D132" s="63"/>
      <c r="E132" s="62"/>
      <c r="F132" s="284"/>
      <c r="G132" s="283"/>
      <c r="H132" s="282"/>
      <c r="I132" s="281"/>
      <c r="J132" s="63"/>
      <c r="K132" s="58"/>
      <c r="L132" s="58"/>
      <c r="M132" s="58"/>
    </row>
    <row r="133" spans="1:13" ht="12.75">
      <c r="A133" s="58"/>
      <c r="B133" s="62"/>
      <c r="C133" s="62"/>
      <c r="D133" s="63"/>
      <c r="E133" s="62"/>
      <c r="F133" s="284"/>
      <c r="G133" s="283"/>
      <c r="H133" s="282"/>
      <c r="I133" s="281"/>
      <c r="J133" s="63"/>
      <c r="K133" s="58"/>
      <c r="L133" s="58"/>
      <c r="M133" s="58"/>
    </row>
    <row r="134" spans="1:13" ht="12.75">
      <c r="A134" s="58"/>
      <c r="B134" s="62"/>
      <c r="C134" s="62"/>
      <c r="D134" s="63"/>
      <c r="E134" s="62"/>
      <c r="F134" s="284"/>
      <c r="G134" s="283"/>
      <c r="H134" s="282"/>
      <c r="I134" s="281"/>
      <c r="J134" s="63"/>
      <c r="K134" s="58"/>
      <c r="L134" s="58"/>
      <c r="M134" s="58"/>
    </row>
  </sheetData>
  <sheetProtection/>
  <mergeCells count="1">
    <mergeCell ref="D5:I5"/>
  </mergeCells>
  <printOptions/>
  <pageMargins left="0.17" right="0.7086614173228347" top="0.7480314960629921" bottom="0.35" header="0.31496062992125984" footer="0.31496062992125984"/>
  <pageSetup horizontalDpi="600" verticalDpi="600" orientation="portrait" paperSize="9" scale="65"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L17" sqref="L17"/>
    </sheetView>
  </sheetViews>
  <sheetFormatPr defaultColWidth="9.140625" defaultRowHeight="15"/>
  <cols>
    <col min="1" max="1" width="8.7109375" style="314" customWidth="1"/>
    <col min="2" max="2" width="50.7109375" style="314" customWidth="1"/>
    <col min="3" max="3" width="5.7109375" style="314" customWidth="1"/>
    <col min="4" max="4" width="7.28125" style="314" customWidth="1"/>
    <col min="5" max="5" width="15.57421875" style="315" bestFit="1" customWidth="1"/>
    <col min="6" max="16384" width="9.140625" style="314" customWidth="1"/>
  </cols>
  <sheetData>
    <row r="1" spans="1:5" ht="15.75">
      <c r="A1" s="324"/>
      <c r="B1" s="324"/>
      <c r="C1" s="324"/>
      <c r="D1" s="324"/>
      <c r="E1" s="323"/>
    </row>
    <row r="2" spans="1:5" ht="19.5">
      <c r="A2" s="324"/>
      <c r="B2" s="390" t="s">
        <v>757</v>
      </c>
      <c r="C2" s="324"/>
      <c r="D2" s="324"/>
      <c r="E2" s="323"/>
    </row>
    <row r="3" spans="1:5" ht="15.75">
      <c r="A3" s="324"/>
      <c r="B3" s="325"/>
      <c r="C3" s="324"/>
      <c r="D3" s="324"/>
      <c r="E3" s="323"/>
    </row>
    <row r="4" spans="1:5" ht="47.25">
      <c r="A4" s="324"/>
      <c r="B4" s="316" t="s">
        <v>593</v>
      </c>
      <c r="C4" s="324"/>
      <c r="D4" s="324"/>
      <c r="E4" s="323"/>
    </row>
    <row r="5" spans="1:5" ht="15.75">
      <c r="A5" s="324"/>
      <c r="B5" s="326"/>
      <c r="C5" s="324"/>
      <c r="D5" s="324"/>
      <c r="E5" s="323"/>
    </row>
    <row r="6" spans="1:5" ht="15.75">
      <c r="A6" s="324"/>
      <c r="B6" s="326" t="s">
        <v>592</v>
      </c>
      <c r="C6" s="324"/>
      <c r="D6" s="324"/>
      <c r="E6" s="323">
        <f>'PLIN_Strojni del - POPIS'!E148</f>
        <v>0</v>
      </c>
    </row>
    <row r="7" spans="1:5" ht="15.75">
      <c r="A7" s="324"/>
      <c r="B7" s="326"/>
      <c r="C7" s="324"/>
      <c r="D7" s="324"/>
      <c r="E7" s="323"/>
    </row>
    <row r="8" spans="1:5" ht="15.75">
      <c r="A8" s="324"/>
      <c r="B8" s="326" t="s">
        <v>591</v>
      </c>
      <c r="C8" s="324"/>
      <c r="D8" s="324"/>
      <c r="E8" s="323">
        <f>'PLIN_Gradbeni del - POPIS'!E67</f>
        <v>0</v>
      </c>
    </row>
    <row r="9" spans="1:5" ht="15.75">
      <c r="A9" s="324"/>
      <c r="B9" s="325"/>
      <c r="C9" s="324"/>
      <c r="D9" s="324"/>
      <c r="E9" s="323"/>
    </row>
    <row r="10" spans="1:5" s="319" customFormat="1" ht="15.75">
      <c r="A10" s="321"/>
      <c r="B10" s="322" t="s">
        <v>590</v>
      </c>
      <c r="C10" s="321"/>
      <c r="D10" s="321"/>
      <c r="E10" s="320">
        <f>SUM(E6:E8)</f>
        <v>0</v>
      </c>
    </row>
    <row r="14" ht="15.75">
      <c r="B14" s="318" t="s">
        <v>589</v>
      </c>
    </row>
    <row r="15" ht="63">
      <c r="B15" s="317" t="s">
        <v>588</v>
      </c>
    </row>
    <row r="16" ht="47.25">
      <c r="B16" s="317" t="s">
        <v>587</v>
      </c>
    </row>
    <row r="17" s="314" customFormat="1" ht="78.75">
      <c r="B17" s="317" t="s">
        <v>586</v>
      </c>
    </row>
    <row r="18" s="314" customFormat="1" ht="31.5">
      <c r="B18" s="317" t="s">
        <v>585</v>
      </c>
    </row>
    <row r="19" s="314" customFormat="1" ht="31.5">
      <c r="B19" s="317" t="s">
        <v>584</v>
      </c>
    </row>
    <row r="20" s="314" customFormat="1" ht="47.25">
      <c r="B20" s="317" t="s">
        <v>583</v>
      </c>
    </row>
    <row r="21" s="314" customFormat="1" ht="47.25">
      <c r="B21" s="317" t="s">
        <v>582</v>
      </c>
    </row>
    <row r="22" s="314" customFormat="1" ht="47.25">
      <c r="B22" s="317" t="s">
        <v>581</v>
      </c>
    </row>
    <row r="24" s="314" customFormat="1" ht="267.75">
      <c r="B24" s="316" t="s">
        <v>580</v>
      </c>
    </row>
    <row r="25" s="314" customFormat="1" ht="47.25">
      <c r="B25" s="316" t="s">
        <v>579</v>
      </c>
    </row>
  </sheetData>
  <sheetProtection/>
  <printOptions/>
  <pageMargins left="0.7086614173228347" right="0.7086614173228347" top="0.4330708661417323" bottom="0.4330708661417323" header="0.31496062992125984" footer="0.31496062992125984"/>
  <pageSetup horizontalDpi="600" verticalDpi="600" orientation="portrait" paperSize="9" scale="80" r:id="rId1"/>
  <headerFooter>
    <oddFooter>&amp;CStran &amp;P od &amp;N</oddFooter>
  </headerFooter>
</worksheet>
</file>

<file path=xl/worksheets/sheet8.xml><?xml version="1.0" encoding="utf-8"?>
<worksheet xmlns="http://schemas.openxmlformats.org/spreadsheetml/2006/main" xmlns:r="http://schemas.openxmlformats.org/officeDocument/2006/relationships">
  <dimension ref="A2:F156"/>
  <sheetViews>
    <sheetView zoomScalePageLayoutView="0" workbookViewId="0" topLeftCell="A130">
      <selection activeCell="E134" sqref="E134"/>
    </sheetView>
  </sheetViews>
  <sheetFormatPr defaultColWidth="9.140625" defaultRowHeight="15"/>
  <cols>
    <col min="1" max="1" width="3.8515625" style="328" bestFit="1" customWidth="1"/>
    <col min="2" max="2" width="50.7109375" style="328" customWidth="1"/>
    <col min="3" max="3" width="10.7109375" style="330" customWidth="1"/>
    <col min="4" max="4" width="11.140625" style="331" customWidth="1"/>
    <col min="5" max="5" width="13.421875" style="332" bestFit="1" customWidth="1"/>
    <col min="6" max="6" width="13.421875" style="333" bestFit="1" customWidth="1"/>
    <col min="7" max="16384" width="9.140625" style="328" customWidth="1"/>
  </cols>
  <sheetData>
    <row r="2" ht="15.75">
      <c r="B2" s="329" t="s">
        <v>594</v>
      </c>
    </row>
    <row r="3" ht="15.75">
      <c r="B3" s="334"/>
    </row>
    <row r="4" ht="47.25">
      <c r="B4" s="335" t="s">
        <v>593</v>
      </c>
    </row>
    <row r="5" ht="15.75">
      <c r="B5" s="334"/>
    </row>
    <row r="6" ht="15.75">
      <c r="B6" s="336" t="s">
        <v>595</v>
      </c>
    </row>
    <row r="7" ht="15.75">
      <c r="B7" s="334"/>
    </row>
    <row r="8" ht="15.75">
      <c r="B8" s="337" t="s">
        <v>596</v>
      </c>
    </row>
    <row r="9" spans="1:6" ht="15.75">
      <c r="A9" s="334"/>
      <c r="C9" s="338" t="s">
        <v>597</v>
      </c>
      <c r="D9" s="339" t="s">
        <v>598</v>
      </c>
      <c r="E9" s="340" t="s">
        <v>599</v>
      </c>
      <c r="F9" s="341" t="s">
        <v>600</v>
      </c>
    </row>
    <row r="10" spans="1:2" ht="47.25">
      <c r="A10" s="334" t="s">
        <v>38</v>
      </c>
      <c r="B10" s="334" t="s">
        <v>601</v>
      </c>
    </row>
    <row r="11" spans="2:6" ht="15.75">
      <c r="B11" s="334" t="s">
        <v>602</v>
      </c>
      <c r="C11" s="342" t="s">
        <v>533</v>
      </c>
      <c r="D11" s="343">
        <v>588</v>
      </c>
      <c r="E11" s="332">
        <v>0</v>
      </c>
      <c r="F11" s="344">
        <f>D11*E11</f>
        <v>0</v>
      </c>
    </row>
    <row r="12" spans="2:6" ht="15.75">
      <c r="B12" s="334" t="s">
        <v>603</v>
      </c>
      <c r="C12" s="342" t="s">
        <v>533</v>
      </c>
      <c r="D12" s="343">
        <v>96</v>
      </c>
      <c r="E12" s="332">
        <v>0</v>
      </c>
      <c r="F12" s="344">
        <f aca="true" t="shared" si="0" ref="F12:F75">D12*E12</f>
        <v>0</v>
      </c>
    </row>
    <row r="13" spans="2:6" ht="15.75">
      <c r="B13" s="334" t="s">
        <v>604</v>
      </c>
      <c r="C13" s="342" t="s">
        <v>533</v>
      </c>
      <c r="D13" s="343">
        <v>18</v>
      </c>
      <c r="E13" s="332">
        <v>0</v>
      </c>
      <c r="F13" s="344">
        <f t="shared" si="0"/>
        <v>0</v>
      </c>
    </row>
    <row r="14" spans="1:6" ht="15.75">
      <c r="A14" s="334"/>
      <c r="F14" s="344"/>
    </row>
    <row r="15" spans="1:6" ht="47.25">
      <c r="A15" s="334" t="s">
        <v>36</v>
      </c>
      <c r="B15" s="334" t="s">
        <v>605</v>
      </c>
      <c r="F15" s="344"/>
    </row>
    <row r="16" spans="2:6" ht="15.75">
      <c r="B16" s="334" t="s">
        <v>606</v>
      </c>
      <c r="C16" s="342" t="s">
        <v>346</v>
      </c>
      <c r="D16" s="343">
        <v>9</v>
      </c>
      <c r="E16" s="332">
        <v>0</v>
      </c>
      <c r="F16" s="344">
        <f t="shared" si="0"/>
        <v>0</v>
      </c>
    </row>
    <row r="17" spans="2:6" ht="15.75">
      <c r="B17" s="334" t="s">
        <v>607</v>
      </c>
      <c r="C17" s="342" t="s">
        <v>346</v>
      </c>
      <c r="D17" s="343">
        <v>8</v>
      </c>
      <c r="E17" s="332">
        <v>0</v>
      </c>
      <c r="F17" s="344">
        <f t="shared" si="0"/>
        <v>0</v>
      </c>
    </row>
    <row r="18" spans="2:6" ht="15.75">
      <c r="B18" s="334" t="s">
        <v>608</v>
      </c>
      <c r="C18" s="342" t="s">
        <v>346</v>
      </c>
      <c r="D18" s="343">
        <v>2</v>
      </c>
      <c r="E18" s="332">
        <v>0</v>
      </c>
      <c r="F18" s="344">
        <f t="shared" si="0"/>
        <v>0</v>
      </c>
    </row>
    <row r="19" spans="1:6" ht="15.75">
      <c r="A19" s="334"/>
      <c r="F19" s="344"/>
    </row>
    <row r="20" spans="1:6" ht="31.5">
      <c r="A20" s="334" t="s">
        <v>33</v>
      </c>
      <c r="B20" s="334" t="s">
        <v>609</v>
      </c>
      <c r="F20" s="344"/>
    </row>
    <row r="21" spans="2:6" ht="15.75">
      <c r="B21" s="334" t="s">
        <v>610</v>
      </c>
      <c r="C21" s="342" t="s">
        <v>346</v>
      </c>
      <c r="D21" s="343">
        <v>102</v>
      </c>
      <c r="E21" s="332">
        <v>0</v>
      </c>
      <c r="F21" s="344">
        <f t="shared" si="0"/>
        <v>0</v>
      </c>
    </row>
    <row r="22" spans="2:6" ht="15.75">
      <c r="B22" s="334" t="s">
        <v>611</v>
      </c>
      <c r="C22" s="342" t="s">
        <v>346</v>
      </c>
      <c r="D22" s="343">
        <v>50</v>
      </c>
      <c r="E22" s="332">
        <v>0</v>
      </c>
      <c r="F22" s="344">
        <f t="shared" si="0"/>
        <v>0</v>
      </c>
    </row>
    <row r="23" spans="2:6" ht="15.75">
      <c r="B23" s="334" t="s">
        <v>612</v>
      </c>
      <c r="C23" s="342" t="s">
        <v>346</v>
      </c>
      <c r="D23" s="343">
        <v>11</v>
      </c>
      <c r="E23" s="332">
        <v>0</v>
      </c>
      <c r="F23" s="344">
        <f t="shared" si="0"/>
        <v>0</v>
      </c>
    </row>
    <row r="24" spans="1:6" ht="15.75">
      <c r="A24" s="334"/>
      <c r="F24" s="344"/>
    </row>
    <row r="25" spans="1:6" ht="15.75">
      <c r="A25" s="334" t="s">
        <v>31</v>
      </c>
      <c r="B25" s="334" t="s">
        <v>613</v>
      </c>
      <c r="F25" s="344"/>
    </row>
    <row r="26" spans="2:6" ht="15.75">
      <c r="B26" s="334" t="s">
        <v>614</v>
      </c>
      <c r="C26" s="342" t="s">
        <v>346</v>
      </c>
      <c r="D26" s="343">
        <v>8</v>
      </c>
      <c r="E26" s="332">
        <v>0</v>
      </c>
      <c r="F26" s="344">
        <f t="shared" si="0"/>
        <v>0</v>
      </c>
    </row>
    <row r="27" spans="2:6" ht="15.75">
      <c r="B27" s="334" t="s">
        <v>615</v>
      </c>
      <c r="C27" s="342" t="s">
        <v>346</v>
      </c>
      <c r="D27" s="343">
        <v>2</v>
      </c>
      <c r="E27" s="332">
        <v>0</v>
      </c>
      <c r="F27" s="344">
        <f t="shared" si="0"/>
        <v>0</v>
      </c>
    </row>
    <row r="28" spans="1:6" ht="15.75">
      <c r="A28" s="334"/>
      <c r="F28" s="344"/>
    </row>
    <row r="29" spans="1:6" ht="15.75">
      <c r="A29" s="334" t="s">
        <v>28</v>
      </c>
      <c r="B29" s="334" t="s">
        <v>616</v>
      </c>
      <c r="F29" s="344"/>
    </row>
    <row r="30" spans="2:6" ht="15.75">
      <c r="B30" s="334" t="s">
        <v>617</v>
      </c>
      <c r="C30" s="342" t="s">
        <v>346</v>
      </c>
      <c r="D30" s="343">
        <v>10</v>
      </c>
      <c r="E30" s="332">
        <v>0</v>
      </c>
      <c r="F30" s="344">
        <f t="shared" si="0"/>
        <v>0</v>
      </c>
    </row>
    <row r="31" spans="2:6" ht="15.75">
      <c r="B31" s="334" t="s">
        <v>618</v>
      </c>
      <c r="C31" s="342" t="s">
        <v>346</v>
      </c>
      <c r="D31" s="343">
        <v>2</v>
      </c>
      <c r="E31" s="332">
        <v>0</v>
      </c>
      <c r="F31" s="344">
        <f t="shared" si="0"/>
        <v>0</v>
      </c>
    </row>
    <row r="32" spans="2:6" ht="15.75">
      <c r="B32" s="334" t="s">
        <v>619</v>
      </c>
      <c r="C32" s="342" t="s">
        <v>346</v>
      </c>
      <c r="D32" s="343">
        <v>8</v>
      </c>
      <c r="E32" s="332">
        <v>0</v>
      </c>
      <c r="F32" s="344">
        <f t="shared" si="0"/>
        <v>0</v>
      </c>
    </row>
    <row r="33" spans="2:6" ht="15.75">
      <c r="B33" s="334" t="s">
        <v>620</v>
      </c>
      <c r="C33" s="342" t="s">
        <v>346</v>
      </c>
      <c r="D33" s="343">
        <v>2</v>
      </c>
      <c r="E33" s="332">
        <v>0</v>
      </c>
      <c r="F33" s="344">
        <f t="shared" si="0"/>
        <v>0</v>
      </c>
    </row>
    <row r="34" spans="2:6" ht="15.75">
      <c r="B34" s="334" t="s">
        <v>620</v>
      </c>
      <c r="C34" s="342" t="s">
        <v>346</v>
      </c>
      <c r="D34" s="343">
        <v>2</v>
      </c>
      <c r="E34" s="332">
        <v>0</v>
      </c>
      <c r="F34" s="344">
        <f t="shared" si="0"/>
        <v>0</v>
      </c>
    </row>
    <row r="35" spans="1:6" ht="15.75">
      <c r="A35" s="334"/>
      <c r="F35" s="344"/>
    </row>
    <row r="36" spans="1:6" ht="15.75">
      <c r="A36" s="334" t="s">
        <v>621</v>
      </c>
      <c r="B36" s="334" t="s">
        <v>622</v>
      </c>
      <c r="F36" s="344"/>
    </row>
    <row r="37" spans="2:6" ht="15.75">
      <c r="B37" s="334" t="s">
        <v>602</v>
      </c>
      <c r="C37" s="342" t="s">
        <v>346</v>
      </c>
      <c r="D37" s="343">
        <v>2</v>
      </c>
      <c r="E37" s="332">
        <v>0</v>
      </c>
      <c r="F37" s="344">
        <f t="shared" si="0"/>
        <v>0</v>
      </c>
    </row>
    <row r="38" spans="2:6" ht="15.75">
      <c r="B38" s="334" t="s">
        <v>603</v>
      </c>
      <c r="C38" s="342" t="s">
        <v>346</v>
      </c>
      <c r="D38" s="343">
        <v>4</v>
      </c>
      <c r="E38" s="332">
        <v>0</v>
      </c>
      <c r="F38" s="344">
        <f t="shared" si="0"/>
        <v>0</v>
      </c>
    </row>
    <row r="39" spans="2:6" ht="15.75">
      <c r="B39" s="334" t="s">
        <v>604</v>
      </c>
      <c r="C39" s="342" t="s">
        <v>346</v>
      </c>
      <c r="D39" s="343">
        <v>1</v>
      </c>
      <c r="E39" s="332">
        <v>0</v>
      </c>
      <c r="F39" s="344">
        <f t="shared" si="0"/>
        <v>0</v>
      </c>
    </row>
    <row r="40" spans="1:6" ht="15.75">
      <c r="A40" s="345"/>
      <c r="F40" s="344"/>
    </row>
    <row r="41" spans="1:6" ht="63">
      <c r="A41" s="334" t="s">
        <v>623</v>
      </c>
      <c r="B41" s="334" t="s">
        <v>624</v>
      </c>
      <c r="F41" s="344"/>
    </row>
    <row r="42" spans="2:6" ht="15.75">
      <c r="B42" s="334" t="s">
        <v>625</v>
      </c>
      <c r="C42" s="342" t="s">
        <v>346</v>
      </c>
      <c r="D42" s="343">
        <v>2</v>
      </c>
      <c r="E42" s="332">
        <v>0</v>
      </c>
      <c r="F42" s="344">
        <f t="shared" si="0"/>
        <v>0</v>
      </c>
    </row>
    <row r="43" spans="1:6" ht="15.75">
      <c r="A43" s="345"/>
      <c r="F43" s="344"/>
    </row>
    <row r="44" spans="1:6" ht="15.75">
      <c r="A44" s="334" t="s">
        <v>626</v>
      </c>
      <c r="B44" s="334" t="s">
        <v>627</v>
      </c>
      <c r="C44" s="342" t="s">
        <v>346</v>
      </c>
      <c r="D44" s="343">
        <v>9</v>
      </c>
      <c r="E44" s="332">
        <v>0</v>
      </c>
      <c r="F44" s="344">
        <f t="shared" si="0"/>
        <v>0</v>
      </c>
    </row>
    <row r="45" spans="1:6" ht="15.75">
      <c r="A45" s="345"/>
      <c r="F45" s="344"/>
    </row>
    <row r="46" spans="1:6" ht="47.25">
      <c r="A46" s="334" t="s">
        <v>628</v>
      </c>
      <c r="B46" s="334" t="s">
        <v>629</v>
      </c>
      <c r="C46" s="342" t="s">
        <v>630</v>
      </c>
      <c r="D46" s="331">
        <v>5</v>
      </c>
      <c r="E46" s="332">
        <v>0</v>
      </c>
      <c r="F46" s="344">
        <f t="shared" si="0"/>
        <v>0</v>
      </c>
    </row>
    <row r="47" spans="1:6" ht="15.75">
      <c r="A47" s="345"/>
      <c r="F47" s="344"/>
    </row>
    <row r="48" spans="1:6" ht="78.75">
      <c r="A48" s="334" t="s">
        <v>631</v>
      </c>
      <c r="B48" s="334" t="s">
        <v>632</v>
      </c>
      <c r="C48" s="342" t="s">
        <v>630</v>
      </c>
      <c r="D48" s="343">
        <v>5</v>
      </c>
      <c r="E48" s="332">
        <v>0</v>
      </c>
      <c r="F48" s="344">
        <f t="shared" si="0"/>
        <v>0</v>
      </c>
    </row>
    <row r="49" spans="1:6" ht="15.75">
      <c r="A49" s="345"/>
      <c r="F49" s="344"/>
    </row>
    <row r="50" spans="1:6" ht="31.5">
      <c r="A50" s="334" t="s">
        <v>633</v>
      </c>
      <c r="B50" s="334" t="s">
        <v>634</v>
      </c>
      <c r="C50" s="342" t="s">
        <v>635</v>
      </c>
      <c r="D50" s="343">
        <v>2</v>
      </c>
      <c r="E50" s="332">
        <v>0</v>
      </c>
      <c r="F50" s="344">
        <f t="shared" si="0"/>
        <v>0</v>
      </c>
    </row>
    <row r="51" spans="1:6" ht="15.75">
      <c r="A51" s="345"/>
      <c r="F51" s="344"/>
    </row>
    <row r="52" spans="1:6" ht="15.75">
      <c r="A52" s="334" t="s">
        <v>636</v>
      </c>
      <c r="B52" s="334" t="s">
        <v>637</v>
      </c>
      <c r="F52" s="344"/>
    </row>
    <row r="53" spans="2:6" ht="15.75">
      <c r="B53" s="334" t="s">
        <v>638</v>
      </c>
      <c r="C53" s="342" t="s">
        <v>346</v>
      </c>
      <c r="D53" s="343">
        <v>3</v>
      </c>
      <c r="E53" s="332">
        <v>0</v>
      </c>
      <c r="F53" s="344">
        <f t="shared" si="0"/>
        <v>0</v>
      </c>
    </row>
    <row r="54" spans="2:6" ht="15.75">
      <c r="B54" s="334" t="s">
        <v>639</v>
      </c>
      <c r="C54" s="342" t="s">
        <v>346</v>
      </c>
      <c r="D54" s="343">
        <v>1</v>
      </c>
      <c r="E54" s="332">
        <v>0</v>
      </c>
      <c r="F54" s="344">
        <f t="shared" si="0"/>
        <v>0</v>
      </c>
    </row>
    <row r="55" spans="1:6" ht="15.75">
      <c r="A55" s="345"/>
      <c r="F55" s="344"/>
    </row>
    <row r="56" spans="1:6" ht="31.5">
      <c r="A56" s="334" t="s">
        <v>640</v>
      </c>
      <c r="B56" s="334" t="s">
        <v>641</v>
      </c>
      <c r="F56" s="344"/>
    </row>
    <row r="57" spans="2:6" ht="15.75">
      <c r="B57" s="334" t="s">
        <v>387</v>
      </c>
      <c r="C57" s="342" t="s">
        <v>346</v>
      </c>
      <c r="D57" s="343">
        <v>3</v>
      </c>
      <c r="E57" s="332">
        <v>0</v>
      </c>
      <c r="F57" s="344">
        <f t="shared" si="0"/>
        <v>0</v>
      </c>
    </row>
    <row r="58" spans="2:6" ht="15.75">
      <c r="B58" s="334" t="s">
        <v>386</v>
      </c>
      <c r="C58" s="342" t="s">
        <v>346</v>
      </c>
      <c r="D58" s="343">
        <v>1</v>
      </c>
      <c r="E58" s="332">
        <v>0</v>
      </c>
      <c r="F58" s="344">
        <f t="shared" si="0"/>
        <v>0</v>
      </c>
    </row>
    <row r="59" spans="1:6" ht="15.75">
      <c r="A59" s="334"/>
      <c r="F59" s="344"/>
    </row>
    <row r="60" spans="1:6" ht="31.5">
      <c r="A60" s="334" t="s">
        <v>642</v>
      </c>
      <c r="B60" s="334" t="s">
        <v>643</v>
      </c>
      <c r="F60" s="344"/>
    </row>
    <row r="61" spans="2:6" ht="15.75">
      <c r="B61" s="334" t="s">
        <v>644</v>
      </c>
      <c r="C61" s="342" t="s">
        <v>533</v>
      </c>
      <c r="D61" s="343">
        <v>8</v>
      </c>
      <c r="E61" s="332">
        <v>0</v>
      </c>
      <c r="F61" s="344">
        <f t="shared" si="0"/>
        <v>0</v>
      </c>
    </row>
    <row r="62" spans="1:6" ht="15.75">
      <c r="A62" s="334"/>
      <c r="F62" s="344"/>
    </row>
    <row r="63" spans="1:6" ht="31.5">
      <c r="A63" s="334" t="s">
        <v>645</v>
      </c>
      <c r="B63" s="334" t="s">
        <v>646</v>
      </c>
      <c r="F63" s="344"/>
    </row>
    <row r="64" spans="2:6" ht="15.75">
      <c r="B64" s="334" t="s">
        <v>647</v>
      </c>
      <c r="C64" s="342" t="s">
        <v>346</v>
      </c>
      <c r="D64" s="343">
        <v>4</v>
      </c>
      <c r="E64" s="332">
        <v>0</v>
      </c>
      <c r="F64" s="344">
        <f t="shared" si="0"/>
        <v>0</v>
      </c>
    </row>
    <row r="65" spans="1:6" ht="15.75">
      <c r="A65" s="334"/>
      <c r="F65" s="344"/>
    </row>
    <row r="66" spans="1:6" ht="31.5">
      <c r="A66" s="334" t="s">
        <v>648</v>
      </c>
      <c r="B66" s="334" t="s">
        <v>649</v>
      </c>
      <c r="C66" s="342" t="s">
        <v>630</v>
      </c>
      <c r="D66" s="343">
        <v>4</v>
      </c>
      <c r="E66" s="332">
        <v>0</v>
      </c>
      <c r="F66" s="344">
        <f t="shared" si="0"/>
        <v>0</v>
      </c>
    </row>
    <row r="67" spans="1:6" ht="15.75">
      <c r="A67" s="334"/>
      <c r="F67" s="344"/>
    </row>
    <row r="68" spans="1:6" ht="31.5">
      <c r="A68" s="334" t="s">
        <v>650</v>
      </c>
      <c r="B68" s="334" t="s">
        <v>651</v>
      </c>
      <c r="F68" s="344"/>
    </row>
    <row r="69" spans="2:6" ht="15.75">
      <c r="B69" s="334" t="s">
        <v>652</v>
      </c>
      <c r="C69" s="342" t="s">
        <v>346</v>
      </c>
      <c r="D69" s="343">
        <v>47</v>
      </c>
      <c r="E69" s="332">
        <v>0</v>
      </c>
      <c r="F69" s="344">
        <f t="shared" si="0"/>
        <v>0</v>
      </c>
    </row>
    <row r="70" spans="1:6" ht="15.75">
      <c r="A70" s="334"/>
      <c r="F70" s="344"/>
    </row>
    <row r="71" spans="1:6" ht="31.5">
      <c r="A71" s="334" t="s">
        <v>653</v>
      </c>
      <c r="B71" s="334" t="s">
        <v>654</v>
      </c>
      <c r="C71" s="342" t="s">
        <v>346</v>
      </c>
      <c r="D71" s="343">
        <v>10</v>
      </c>
      <c r="E71" s="332">
        <v>0</v>
      </c>
      <c r="F71" s="344">
        <f t="shared" si="0"/>
        <v>0</v>
      </c>
    </row>
    <row r="72" spans="1:6" ht="15.75">
      <c r="A72" s="334"/>
      <c r="F72" s="344"/>
    </row>
    <row r="73" spans="1:6" ht="63">
      <c r="A73" s="334" t="s">
        <v>655</v>
      </c>
      <c r="B73" s="334" t="s">
        <v>656</v>
      </c>
      <c r="F73" s="344"/>
    </row>
    <row r="74" spans="2:6" ht="18.75">
      <c r="B74" s="334" t="s">
        <v>657</v>
      </c>
      <c r="C74" s="342" t="s">
        <v>533</v>
      </c>
      <c r="D74" s="343">
        <v>630</v>
      </c>
      <c r="E74" s="332">
        <v>0</v>
      </c>
      <c r="F74" s="344">
        <f t="shared" si="0"/>
        <v>0</v>
      </c>
    </row>
    <row r="75" spans="2:6" ht="18.75">
      <c r="B75" s="334" t="s">
        <v>658</v>
      </c>
      <c r="C75" s="342" t="s">
        <v>533</v>
      </c>
      <c r="D75" s="343">
        <v>40</v>
      </c>
      <c r="E75" s="332">
        <v>0</v>
      </c>
      <c r="F75" s="344">
        <f t="shared" si="0"/>
        <v>0</v>
      </c>
    </row>
    <row r="76" spans="1:6" ht="15.75">
      <c r="A76" s="334"/>
      <c r="F76" s="344"/>
    </row>
    <row r="77" spans="1:6" ht="47.25">
      <c r="A77" s="334" t="s">
        <v>659</v>
      </c>
      <c r="B77" s="334" t="s">
        <v>660</v>
      </c>
      <c r="C77" s="342" t="s">
        <v>346</v>
      </c>
      <c r="D77" s="343">
        <v>5</v>
      </c>
      <c r="E77" s="332">
        <v>0</v>
      </c>
      <c r="F77" s="344">
        <f>D77*E77</f>
        <v>0</v>
      </c>
    </row>
    <row r="78" spans="1:6" ht="15.75">
      <c r="A78" s="334"/>
      <c r="F78" s="344"/>
    </row>
    <row r="79" spans="1:6" ht="78.75">
      <c r="A79" s="334" t="s">
        <v>661</v>
      </c>
      <c r="B79" s="334" t="s">
        <v>662</v>
      </c>
      <c r="C79" s="342" t="s">
        <v>346</v>
      </c>
      <c r="D79" s="343">
        <v>2</v>
      </c>
      <c r="E79" s="332">
        <v>0</v>
      </c>
      <c r="F79" s="344">
        <f>D79*E79</f>
        <v>0</v>
      </c>
    </row>
    <row r="80" spans="1:6" ht="15.75">
      <c r="A80" s="334"/>
      <c r="F80" s="344"/>
    </row>
    <row r="81" spans="1:6" ht="78.75">
      <c r="A81" s="334" t="s">
        <v>663</v>
      </c>
      <c r="B81" s="334" t="s">
        <v>664</v>
      </c>
      <c r="C81" s="342" t="s">
        <v>346</v>
      </c>
      <c r="D81" s="343">
        <v>7</v>
      </c>
      <c r="E81" s="332">
        <v>0</v>
      </c>
      <c r="F81" s="344">
        <f>D81*E81</f>
        <v>0</v>
      </c>
    </row>
    <row r="82" spans="1:6" ht="15.75">
      <c r="A82" s="334"/>
      <c r="F82" s="344"/>
    </row>
    <row r="83" spans="1:6" ht="47.25">
      <c r="A83" s="334" t="s">
        <v>665</v>
      </c>
      <c r="B83" s="334" t="s">
        <v>666</v>
      </c>
      <c r="F83" s="344"/>
    </row>
    <row r="84" spans="2:6" ht="15.75">
      <c r="B84" s="334" t="s">
        <v>667</v>
      </c>
      <c r="F84" s="344"/>
    </row>
    <row r="85" spans="2:6" ht="31.5">
      <c r="B85" s="334" t="s">
        <v>668</v>
      </c>
      <c r="F85" s="344"/>
    </row>
    <row r="86" spans="2:6" ht="15.75">
      <c r="B86" s="334" t="s">
        <v>669</v>
      </c>
      <c r="F86" s="344"/>
    </row>
    <row r="87" spans="2:6" ht="31.5">
      <c r="B87" s="334" t="s">
        <v>670</v>
      </c>
      <c r="F87" s="344"/>
    </row>
    <row r="88" spans="2:6" ht="47.25">
      <c r="B88" s="334" t="s">
        <v>671</v>
      </c>
      <c r="F88" s="344"/>
    </row>
    <row r="89" spans="2:6" ht="31.5">
      <c r="B89" s="334" t="s">
        <v>672</v>
      </c>
      <c r="F89" s="344"/>
    </row>
    <row r="90" spans="2:6" ht="31.5">
      <c r="B90" s="334" t="s">
        <v>673</v>
      </c>
      <c r="F90" s="344"/>
    </row>
    <row r="91" spans="2:6" ht="15.75">
      <c r="B91" s="334" t="s">
        <v>674</v>
      </c>
      <c r="F91" s="344"/>
    </row>
    <row r="92" spans="3:6" ht="15.75">
      <c r="C92" s="342" t="s">
        <v>635</v>
      </c>
      <c r="D92" s="343">
        <v>1</v>
      </c>
      <c r="E92" s="332">
        <v>0</v>
      </c>
      <c r="F92" s="344">
        <f>D92*E92</f>
        <v>0</v>
      </c>
    </row>
    <row r="93" spans="1:6" ht="15.75">
      <c r="A93" s="334"/>
      <c r="F93" s="344"/>
    </row>
    <row r="94" spans="1:6" ht="63">
      <c r="A94" s="334" t="s">
        <v>675</v>
      </c>
      <c r="B94" s="334" t="s">
        <v>676</v>
      </c>
      <c r="C94" s="342" t="s">
        <v>346</v>
      </c>
      <c r="D94" s="343">
        <v>38</v>
      </c>
      <c r="E94" s="332">
        <v>0</v>
      </c>
      <c r="F94" s="344">
        <f>D94*E94</f>
        <v>0</v>
      </c>
    </row>
    <row r="95" spans="1:6" ht="15.75">
      <c r="A95" s="334"/>
      <c r="F95" s="344"/>
    </row>
    <row r="96" spans="1:6" ht="31.5">
      <c r="A96" s="334" t="s">
        <v>677</v>
      </c>
      <c r="B96" s="334" t="s">
        <v>678</v>
      </c>
      <c r="C96" s="342" t="s">
        <v>533</v>
      </c>
      <c r="D96" s="343">
        <v>690</v>
      </c>
      <c r="E96" s="332">
        <v>0</v>
      </c>
      <c r="F96" s="344">
        <f>D96*E96</f>
        <v>0</v>
      </c>
    </row>
    <row r="97" spans="1:6" ht="15.75">
      <c r="A97" s="334"/>
      <c r="F97" s="344"/>
    </row>
    <row r="98" spans="1:6" ht="31.5">
      <c r="A98" s="334" t="s">
        <v>679</v>
      </c>
      <c r="B98" s="334" t="s">
        <v>680</v>
      </c>
      <c r="C98" s="342" t="s">
        <v>346</v>
      </c>
      <c r="D98" s="343">
        <v>8</v>
      </c>
      <c r="E98" s="332">
        <v>0</v>
      </c>
      <c r="F98" s="344">
        <f>D98*E98</f>
        <v>0</v>
      </c>
    </row>
    <row r="99" spans="1:6" ht="15.75">
      <c r="A99" s="334"/>
      <c r="F99" s="344"/>
    </row>
    <row r="100" spans="1:6" ht="15.75">
      <c r="A100" s="334" t="s">
        <v>681</v>
      </c>
      <c r="B100" s="334" t="s">
        <v>682</v>
      </c>
      <c r="C100" s="342" t="s">
        <v>635</v>
      </c>
      <c r="D100" s="343">
        <v>1</v>
      </c>
      <c r="E100" s="332">
        <v>0</v>
      </c>
      <c r="F100" s="344">
        <f>D100*E100</f>
        <v>0</v>
      </c>
    </row>
    <row r="101" spans="1:6" ht="15.75">
      <c r="A101" s="334"/>
      <c r="F101" s="344"/>
    </row>
    <row r="102" spans="1:6" ht="31.5">
      <c r="A102" s="334" t="s">
        <v>683</v>
      </c>
      <c r="B102" s="334" t="s">
        <v>684</v>
      </c>
      <c r="C102" s="342" t="s">
        <v>635</v>
      </c>
      <c r="D102" s="343">
        <v>1</v>
      </c>
      <c r="E102" s="332">
        <v>0</v>
      </c>
      <c r="F102" s="344">
        <f>D102*E102</f>
        <v>0</v>
      </c>
    </row>
    <row r="103" spans="1:6" ht="15.75">
      <c r="A103" s="334"/>
      <c r="F103" s="344"/>
    </row>
    <row r="104" spans="1:6" ht="47.25">
      <c r="A104" s="334" t="s">
        <v>685</v>
      </c>
      <c r="B104" s="334" t="s">
        <v>686</v>
      </c>
      <c r="C104" s="342" t="s">
        <v>635</v>
      </c>
      <c r="D104" s="343">
        <v>1</v>
      </c>
      <c r="E104" s="332">
        <v>0</v>
      </c>
      <c r="F104" s="344">
        <f>D104*E104</f>
        <v>0</v>
      </c>
    </row>
    <row r="105" spans="1:6" ht="15.75">
      <c r="A105" s="334"/>
      <c r="F105" s="344"/>
    </row>
    <row r="106" spans="1:6" ht="15.75">
      <c r="A106" s="334" t="s">
        <v>687</v>
      </c>
      <c r="B106" s="334" t="s">
        <v>688</v>
      </c>
      <c r="C106" s="342" t="s">
        <v>635</v>
      </c>
      <c r="D106" s="343">
        <v>1</v>
      </c>
      <c r="E106" s="332">
        <v>0</v>
      </c>
      <c r="F106" s="344">
        <f>D106*E106</f>
        <v>0</v>
      </c>
    </row>
    <row r="107" spans="1:6" ht="15.75">
      <c r="A107" s="334"/>
      <c r="F107" s="344"/>
    </row>
    <row r="108" spans="1:6" ht="15.75">
      <c r="A108" s="334" t="s">
        <v>689</v>
      </c>
      <c r="B108" s="334" t="s">
        <v>331</v>
      </c>
      <c r="C108" s="342" t="s">
        <v>415</v>
      </c>
      <c r="D108" s="343">
        <v>16</v>
      </c>
      <c r="E108" s="332">
        <v>0</v>
      </c>
      <c r="F108" s="344">
        <f>D108*E108</f>
        <v>0</v>
      </c>
    </row>
    <row r="109" spans="1:6" ht="15.75">
      <c r="A109" s="334"/>
      <c r="F109" s="344"/>
    </row>
    <row r="110" spans="1:6" ht="31.5">
      <c r="A110" s="334" t="s">
        <v>690</v>
      </c>
      <c r="B110" s="334" t="s">
        <v>691</v>
      </c>
      <c r="C110" s="342" t="s">
        <v>635</v>
      </c>
      <c r="D110" s="343">
        <v>1</v>
      </c>
      <c r="E110" s="332">
        <v>0</v>
      </c>
      <c r="F110" s="344">
        <f>D110*E110</f>
        <v>0</v>
      </c>
    </row>
    <row r="111" spans="1:6" ht="15.75">
      <c r="A111" s="334"/>
      <c r="F111" s="344"/>
    </row>
    <row r="112" spans="1:6" ht="15.75">
      <c r="A112" s="334" t="s">
        <v>692</v>
      </c>
      <c r="B112" s="334" t="s">
        <v>693</v>
      </c>
      <c r="C112" s="342" t="s">
        <v>635</v>
      </c>
      <c r="D112" s="343">
        <v>1</v>
      </c>
      <c r="E112" s="332">
        <v>0</v>
      </c>
      <c r="F112" s="344">
        <f>D112*E112</f>
        <v>0</v>
      </c>
    </row>
    <row r="113" spans="1:6" ht="15.75">
      <c r="A113" s="334"/>
      <c r="F113" s="344"/>
    </row>
    <row r="114" spans="1:6" ht="31.5">
      <c r="A114" s="334" t="s">
        <v>694</v>
      </c>
      <c r="B114" s="334" t="s">
        <v>695</v>
      </c>
      <c r="C114" s="342" t="s">
        <v>635</v>
      </c>
      <c r="D114" s="343">
        <v>1</v>
      </c>
      <c r="E114" s="332">
        <v>0</v>
      </c>
      <c r="F114" s="344">
        <f>D114*E114</f>
        <v>0</v>
      </c>
    </row>
    <row r="115" spans="1:6" ht="15.75">
      <c r="A115" s="334"/>
      <c r="F115" s="344"/>
    </row>
    <row r="116" spans="1:6" ht="15.75">
      <c r="A116" s="334" t="s">
        <v>677</v>
      </c>
      <c r="B116" s="334" t="s">
        <v>696</v>
      </c>
      <c r="D116" s="331">
        <v>1</v>
      </c>
      <c r="E116" s="332">
        <v>0</v>
      </c>
      <c r="F116" s="344">
        <f>D116*E116</f>
        <v>0</v>
      </c>
    </row>
    <row r="117" spans="1:6" ht="15.75">
      <c r="A117" s="334"/>
      <c r="F117" s="346"/>
    </row>
    <row r="118" spans="1:6" s="353" customFormat="1" ht="31.5">
      <c r="A118" s="347"/>
      <c r="B118" s="348" t="s">
        <v>697</v>
      </c>
      <c r="C118" s="349"/>
      <c r="D118" s="350"/>
      <c r="E118" s="351"/>
      <c r="F118" s="352">
        <f>SUM(F11:F116)</f>
        <v>0</v>
      </c>
    </row>
    <row r="119" spans="1:6" ht="15.75">
      <c r="A119" s="334"/>
      <c r="F119" s="344"/>
    </row>
    <row r="120" ht="15.75">
      <c r="F120" s="344"/>
    </row>
    <row r="121" spans="1:6" ht="15.75">
      <c r="A121" s="334"/>
      <c r="F121" s="344"/>
    </row>
    <row r="122" spans="2:6" ht="15.75">
      <c r="B122" s="337" t="s">
        <v>698</v>
      </c>
      <c r="F122" s="344"/>
    </row>
    <row r="123" spans="2:6" ht="15.75">
      <c r="B123" s="334"/>
      <c r="F123" s="344"/>
    </row>
    <row r="124" spans="2:6" ht="63">
      <c r="B124" s="335" t="s">
        <v>699</v>
      </c>
      <c r="F124" s="344"/>
    </row>
    <row r="125" spans="1:6" ht="15.75">
      <c r="A125" s="334"/>
      <c r="C125" s="338" t="s">
        <v>597</v>
      </c>
      <c r="D125" s="339" t="s">
        <v>598</v>
      </c>
      <c r="E125" s="340" t="s">
        <v>599</v>
      </c>
      <c r="F125" s="341" t="s">
        <v>600</v>
      </c>
    </row>
    <row r="126" spans="1:6" ht="47.25">
      <c r="A126" s="334" t="s">
        <v>38</v>
      </c>
      <c r="B126" s="334" t="s">
        <v>700</v>
      </c>
      <c r="F126" s="344"/>
    </row>
    <row r="127" spans="2:6" ht="47.25">
      <c r="B127" s="334" t="s">
        <v>701</v>
      </c>
      <c r="F127" s="344"/>
    </row>
    <row r="128" spans="3:6" ht="15.75">
      <c r="C128" s="334" t="s">
        <v>635</v>
      </c>
      <c r="D128" s="343">
        <v>1</v>
      </c>
      <c r="E128" s="332">
        <v>0</v>
      </c>
      <c r="F128" s="344">
        <f>D128*E128</f>
        <v>0</v>
      </c>
    </row>
    <row r="129" spans="1:6" ht="15.75">
      <c r="A129" s="334"/>
      <c r="F129" s="344"/>
    </row>
    <row r="130" spans="1:6" ht="15.75">
      <c r="A130" s="334" t="s">
        <v>36</v>
      </c>
      <c r="B130" s="334" t="s">
        <v>702</v>
      </c>
      <c r="C130" s="342" t="s">
        <v>635</v>
      </c>
      <c r="D130" s="343">
        <v>1</v>
      </c>
      <c r="E130" s="332">
        <v>0</v>
      </c>
      <c r="F130" s="344">
        <f>D130*E130</f>
        <v>0</v>
      </c>
    </row>
    <row r="131" spans="1:6" ht="15.75">
      <c r="A131" s="334"/>
      <c r="F131" s="344"/>
    </row>
    <row r="132" spans="1:6" ht="31.5">
      <c r="A132" s="334" t="s">
        <v>33</v>
      </c>
      <c r="B132" s="334" t="s">
        <v>703</v>
      </c>
      <c r="C132" s="342" t="s">
        <v>346</v>
      </c>
      <c r="D132" s="343">
        <v>8</v>
      </c>
      <c r="E132" s="332">
        <v>0</v>
      </c>
      <c r="F132" s="344">
        <f>D132*E132</f>
        <v>0</v>
      </c>
    </row>
    <row r="133" spans="1:6" ht="15.75">
      <c r="A133" s="334"/>
      <c r="F133" s="344"/>
    </row>
    <row r="134" spans="1:6" ht="15.75">
      <c r="A134" s="334"/>
      <c r="F134" s="346"/>
    </row>
    <row r="135" spans="1:6" s="353" customFormat="1" ht="31.5">
      <c r="A135" s="347"/>
      <c r="B135" s="348" t="s">
        <v>704</v>
      </c>
      <c r="C135" s="349"/>
      <c r="D135" s="350"/>
      <c r="E135" s="351"/>
      <c r="F135" s="352">
        <f>SUM(F128:F133)</f>
        <v>0</v>
      </c>
    </row>
    <row r="136" ht="15.75">
      <c r="A136" s="334"/>
    </row>
    <row r="137" ht="15.75">
      <c r="A137" s="334"/>
    </row>
    <row r="138" ht="15.75">
      <c r="A138" s="345"/>
    </row>
    <row r="139" spans="2:5" ht="15.75">
      <c r="B139" s="327" t="s">
        <v>758</v>
      </c>
      <c r="C139" s="324"/>
      <c r="D139" s="355"/>
      <c r="E139" s="356"/>
    </row>
    <row r="140" spans="1:5" ht="15.75">
      <c r="A140" s="354"/>
      <c r="B140" s="325"/>
      <c r="C140" s="324"/>
      <c r="D140" s="355"/>
      <c r="E140" s="356"/>
    </row>
    <row r="141" spans="2:5" ht="47.25">
      <c r="B141" s="316" t="s">
        <v>593</v>
      </c>
      <c r="C141" s="324"/>
      <c r="D141" s="355"/>
      <c r="E141" s="356"/>
    </row>
    <row r="142" spans="2:5" ht="15.75">
      <c r="B142" s="326"/>
      <c r="C142" s="324"/>
      <c r="D142" s="355"/>
      <c r="E142" s="356"/>
    </row>
    <row r="143" spans="2:5" ht="15.75">
      <c r="B143" s="326" t="s">
        <v>596</v>
      </c>
      <c r="C143" s="324"/>
      <c r="D143" s="355"/>
      <c r="E143" s="356">
        <f>F118</f>
        <v>0</v>
      </c>
    </row>
    <row r="144" spans="2:5" ht="15.75">
      <c r="B144" s="326"/>
      <c r="C144" s="324"/>
      <c r="D144" s="355"/>
      <c r="E144" s="356"/>
    </row>
    <row r="145" spans="2:5" ht="15.75">
      <c r="B145" s="326"/>
      <c r="C145" s="324"/>
      <c r="D145" s="355"/>
      <c r="E145" s="356"/>
    </row>
    <row r="146" spans="2:5" ht="15.75">
      <c r="B146" s="325" t="s">
        <v>705</v>
      </c>
      <c r="C146" s="324"/>
      <c r="D146" s="355"/>
      <c r="E146" s="356">
        <f>F135</f>
        <v>0</v>
      </c>
    </row>
    <row r="147" spans="2:5" ht="15.75">
      <c r="B147" s="325"/>
      <c r="C147" s="324"/>
      <c r="D147" s="355"/>
      <c r="E147" s="356"/>
    </row>
    <row r="148" spans="2:5" ht="15.75">
      <c r="B148" s="322" t="s">
        <v>706</v>
      </c>
      <c r="C148" s="357"/>
      <c r="D148" s="357"/>
      <c r="E148" s="358">
        <f>SUM(E143:E146)</f>
        <v>0</v>
      </c>
    </row>
    <row r="154" ht="15.75">
      <c r="A154" s="334"/>
    </row>
    <row r="155" ht="15.75">
      <c r="A155" s="334"/>
    </row>
    <row r="156" ht="15.75">
      <c r="A156" s="334"/>
    </row>
  </sheetData>
  <sheetProtection/>
  <printOptions/>
  <pageMargins left="0.7086614173228347" right="0.7086614173228347" top="0.38" bottom="0.47" header="0.31496062992125984" footer="0.31496062992125984"/>
  <pageSetup horizontalDpi="600" verticalDpi="600" orientation="portrait" paperSize="9" scale="75" r:id="rId1"/>
  <headerFooter>
    <oddFooter>&amp;CStran &amp;P od &amp;N</oddFooter>
  </headerFooter>
  <rowBreaks count="4" manualBreakCount="4">
    <brk id="45" max="5" man="1"/>
    <brk id="80" max="255" man="1"/>
    <brk id="118" max="255" man="1"/>
    <brk id="121" max="255" man="1"/>
  </rowBreaks>
</worksheet>
</file>

<file path=xl/worksheets/sheet9.xml><?xml version="1.0" encoding="utf-8"?>
<worksheet xmlns="http://schemas.openxmlformats.org/spreadsheetml/2006/main" xmlns:r="http://schemas.openxmlformats.org/officeDocument/2006/relationships">
  <dimension ref="A1:F83"/>
  <sheetViews>
    <sheetView zoomScalePageLayoutView="0" workbookViewId="0" topLeftCell="A61">
      <selection activeCell="I14" sqref="I14"/>
    </sheetView>
  </sheetViews>
  <sheetFormatPr defaultColWidth="9.140625" defaultRowHeight="15"/>
  <cols>
    <col min="1" max="1" width="3.8515625" style="324" bestFit="1" customWidth="1"/>
    <col min="2" max="2" width="50.7109375" style="324" customWidth="1"/>
    <col min="3" max="3" width="10.7109375" style="361" customWidth="1"/>
    <col min="4" max="4" width="7.28125" style="362" bestFit="1" customWidth="1"/>
    <col min="5" max="6" width="13.421875" style="356" bestFit="1" customWidth="1"/>
    <col min="7" max="16384" width="9.140625" style="355" customWidth="1"/>
  </cols>
  <sheetData>
    <row r="1" ht="15.75">
      <c r="A1" s="325"/>
    </row>
    <row r="2" ht="15.75">
      <c r="B2" s="327" t="s">
        <v>594</v>
      </c>
    </row>
    <row r="3" ht="15.75">
      <c r="B3" s="325"/>
    </row>
    <row r="4" ht="47.25">
      <c r="B4" s="316" t="s">
        <v>593</v>
      </c>
    </row>
    <row r="5" ht="15.75">
      <c r="B5" s="325"/>
    </row>
    <row r="6" ht="15.75">
      <c r="B6" s="316" t="s">
        <v>708</v>
      </c>
    </row>
    <row r="7" ht="15.75">
      <c r="B7" s="325"/>
    </row>
    <row r="8" ht="15.75">
      <c r="B8" s="360" t="s">
        <v>596</v>
      </c>
    </row>
    <row r="9" ht="15.75">
      <c r="A9" s="326"/>
    </row>
    <row r="10" spans="2:6" ht="15.75">
      <c r="B10" s="326" t="s">
        <v>496</v>
      </c>
      <c r="C10" s="363" t="s">
        <v>597</v>
      </c>
      <c r="D10" s="364" t="s">
        <v>598</v>
      </c>
      <c r="E10" s="365" t="s">
        <v>599</v>
      </c>
      <c r="F10" s="365" t="s">
        <v>600</v>
      </c>
    </row>
    <row r="11" ht="15.75">
      <c r="B11" s="326"/>
    </row>
    <row r="12" spans="1:6" ht="63">
      <c r="A12" s="325" t="s">
        <v>38</v>
      </c>
      <c r="B12" s="325" t="s">
        <v>709</v>
      </c>
      <c r="C12" s="366" t="s">
        <v>533</v>
      </c>
      <c r="D12" s="367">
        <v>688</v>
      </c>
      <c r="E12" s="356">
        <v>0</v>
      </c>
      <c r="F12" s="356">
        <f>D12*E12</f>
        <v>0</v>
      </c>
    </row>
    <row r="13" ht="15.75">
      <c r="A13" s="325"/>
    </row>
    <row r="14" spans="1:6" ht="47.25">
      <c r="A14" s="325" t="s">
        <v>36</v>
      </c>
      <c r="B14" s="325" t="s">
        <v>436</v>
      </c>
      <c r="C14" s="366" t="s">
        <v>346</v>
      </c>
      <c r="D14" s="367">
        <v>46</v>
      </c>
      <c r="E14" s="356">
        <v>0</v>
      </c>
      <c r="F14" s="356">
        <f>D14*E14</f>
        <v>0</v>
      </c>
    </row>
    <row r="15" ht="15.75">
      <c r="A15" s="325"/>
    </row>
    <row r="16" ht="15.75">
      <c r="A16" s="325"/>
    </row>
    <row r="17" spans="1:6" ht="47.25">
      <c r="A17" s="325" t="s">
        <v>31</v>
      </c>
      <c r="B17" s="325" t="s">
        <v>710</v>
      </c>
      <c r="C17" s="366" t="s">
        <v>346</v>
      </c>
      <c r="D17" s="367">
        <v>4</v>
      </c>
      <c r="E17" s="356">
        <v>0</v>
      </c>
      <c r="F17" s="356">
        <f>D17*E17</f>
        <v>0</v>
      </c>
    </row>
    <row r="18" ht="15.75">
      <c r="A18" s="325"/>
    </row>
    <row r="19" spans="1:6" ht="15.75">
      <c r="A19" s="325"/>
      <c r="F19" s="368"/>
    </row>
    <row r="20" spans="1:6" s="359" customFormat="1" ht="31.5">
      <c r="A20" s="321"/>
      <c r="B20" s="322" t="s">
        <v>711</v>
      </c>
      <c r="C20" s="369"/>
      <c r="D20" s="370"/>
      <c r="E20" s="358"/>
      <c r="F20" s="371">
        <f>SUM(F12:F18)</f>
        <v>0</v>
      </c>
    </row>
    <row r="21" ht="15.75">
      <c r="A21" s="326"/>
    </row>
    <row r="22" ht="15.75">
      <c r="A22" s="326"/>
    </row>
    <row r="23" spans="1:2" ht="15.75">
      <c r="A23" s="355"/>
      <c r="B23" s="326" t="s">
        <v>712</v>
      </c>
    </row>
    <row r="24" spans="1:6" ht="15.75">
      <c r="A24" s="326"/>
      <c r="C24" s="363" t="s">
        <v>597</v>
      </c>
      <c r="D24" s="364" t="s">
        <v>598</v>
      </c>
      <c r="E24" s="365" t="s">
        <v>599</v>
      </c>
      <c r="F24" s="365" t="s">
        <v>600</v>
      </c>
    </row>
    <row r="25" spans="1:6" ht="31.5">
      <c r="A25" s="325" t="s">
        <v>626</v>
      </c>
      <c r="B25" s="325" t="s">
        <v>713</v>
      </c>
      <c r="C25" s="366" t="s">
        <v>346</v>
      </c>
      <c r="D25" s="367">
        <v>48</v>
      </c>
      <c r="E25" s="356">
        <v>0</v>
      </c>
      <c r="F25" s="356">
        <f>D25*E25</f>
        <v>0</v>
      </c>
    </row>
    <row r="26" ht="15.75">
      <c r="A26" s="325"/>
    </row>
    <row r="27" spans="1:6" ht="63">
      <c r="A27" s="325" t="s">
        <v>628</v>
      </c>
      <c r="B27" s="325" t="s">
        <v>714</v>
      </c>
      <c r="C27" s="366" t="s">
        <v>715</v>
      </c>
      <c r="D27" s="367">
        <v>575</v>
      </c>
      <c r="E27" s="356">
        <v>0</v>
      </c>
      <c r="F27" s="356">
        <f>D27*E27</f>
        <v>0</v>
      </c>
    </row>
    <row r="28" ht="15.75">
      <c r="A28" s="325"/>
    </row>
    <row r="29" ht="15.75">
      <c r="A29" s="325"/>
    </row>
    <row r="30" spans="1:2" ht="31.5">
      <c r="A30" s="325" t="s">
        <v>633</v>
      </c>
      <c r="B30" s="325" t="s">
        <v>716</v>
      </c>
    </row>
    <row r="31" spans="1:6" ht="18.75">
      <c r="A31" s="355"/>
      <c r="B31" s="325" t="s">
        <v>717</v>
      </c>
      <c r="C31" s="366" t="s">
        <v>718</v>
      </c>
      <c r="D31" s="367">
        <v>415</v>
      </c>
      <c r="E31" s="356">
        <v>0</v>
      </c>
      <c r="F31" s="356">
        <f>D31*E31</f>
        <v>0</v>
      </c>
    </row>
    <row r="32" ht="15.75">
      <c r="A32" s="325"/>
    </row>
    <row r="33" spans="1:6" ht="47.25">
      <c r="A33" s="325" t="s">
        <v>636</v>
      </c>
      <c r="B33" s="325" t="s">
        <v>719</v>
      </c>
      <c r="C33" s="366" t="s">
        <v>346</v>
      </c>
      <c r="D33" s="367">
        <v>57</v>
      </c>
      <c r="E33" s="356">
        <v>0</v>
      </c>
      <c r="F33" s="356">
        <f>D33*E33</f>
        <v>0</v>
      </c>
    </row>
    <row r="34" ht="15.75">
      <c r="A34" s="325"/>
    </row>
    <row r="35" spans="1:6" ht="47.25">
      <c r="A35" s="325" t="s">
        <v>640</v>
      </c>
      <c r="B35" s="325" t="s">
        <v>720</v>
      </c>
      <c r="C35" s="366" t="s">
        <v>715</v>
      </c>
      <c r="D35" s="367">
        <v>43</v>
      </c>
      <c r="E35" s="356">
        <v>0</v>
      </c>
      <c r="F35" s="356">
        <f>D35*E35</f>
        <v>0</v>
      </c>
    </row>
    <row r="36" ht="15.75">
      <c r="A36" s="325"/>
    </row>
    <row r="37" spans="1:6" ht="31.5">
      <c r="A37" s="325" t="s">
        <v>642</v>
      </c>
      <c r="B37" s="325" t="s">
        <v>721</v>
      </c>
      <c r="C37" s="366" t="s">
        <v>715</v>
      </c>
      <c r="D37" s="367">
        <v>130</v>
      </c>
      <c r="E37" s="356">
        <v>0</v>
      </c>
      <c r="F37" s="356">
        <f>D37*E37</f>
        <v>0</v>
      </c>
    </row>
    <row r="38" ht="15.75">
      <c r="A38" s="325"/>
    </row>
    <row r="39" spans="1:6" ht="78.75">
      <c r="A39" s="325" t="s">
        <v>645</v>
      </c>
      <c r="B39" s="325" t="s">
        <v>722</v>
      </c>
      <c r="C39" s="366" t="s">
        <v>715</v>
      </c>
      <c r="D39" s="367">
        <v>390</v>
      </c>
      <c r="E39" s="356">
        <v>0</v>
      </c>
      <c r="F39" s="356">
        <f>D39*E39</f>
        <v>0</v>
      </c>
    </row>
    <row r="40" ht="15.75">
      <c r="A40" s="325"/>
    </row>
    <row r="41" spans="1:6" ht="31.5">
      <c r="A41" s="325" t="s">
        <v>648</v>
      </c>
      <c r="B41" s="325" t="s">
        <v>723</v>
      </c>
      <c r="C41" s="366" t="s">
        <v>635</v>
      </c>
      <c r="D41" s="367">
        <v>1</v>
      </c>
      <c r="E41" s="356">
        <v>0</v>
      </c>
      <c r="F41" s="356">
        <f>D41*E41</f>
        <v>0</v>
      </c>
    </row>
    <row r="42" ht="15.75">
      <c r="A42" s="325"/>
    </row>
    <row r="43" ht="15.75">
      <c r="A43" s="325"/>
    </row>
    <row r="44" spans="1:6" ht="31.5">
      <c r="A44" s="325" t="s">
        <v>653</v>
      </c>
      <c r="B44" s="325" t="s">
        <v>724</v>
      </c>
      <c r="C44" s="366" t="s">
        <v>715</v>
      </c>
      <c r="D44" s="367">
        <v>173</v>
      </c>
      <c r="E44" s="356">
        <v>0</v>
      </c>
      <c r="F44" s="356">
        <f>D44*E44</f>
        <v>0</v>
      </c>
    </row>
    <row r="45" ht="15.75">
      <c r="A45" s="325"/>
    </row>
    <row r="46" spans="1:6" ht="31.5">
      <c r="A46" s="325" t="s">
        <v>655</v>
      </c>
      <c r="B46" s="325" t="s">
        <v>725</v>
      </c>
      <c r="C46" s="366" t="s">
        <v>346</v>
      </c>
      <c r="D46" s="367">
        <v>19</v>
      </c>
      <c r="E46" s="356">
        <v>0</v>
      </c>
      <c r="F46" s="356">
        <f>D46*E46</f>
        <v>0</v>
      </c>
    </row>
    <row r="47" ht="15.75">
      <c r="A47" s="325"/>
    </row>
    <row r="48" spans="1:2" ht="31.5">
      <c r="A48" s="325" t="s">
        <v>659</v>
      </c>
      <c r="B48" s="325" t="s">
        <v>726</v>
      </c>
    </row>
    <row r="49" spans="2:6" ht="15.75">
      <c r="B49" s="325" t="s">
        <v>727</v>
      </c>
      <c r="C49" s="366" t="s">
        <v>346</v>
      </c>
      <c r="D49" s="367">
        <v>6</v>
      </c>
      <c r="E49" s="356">
        <v>0</v>
      </c>
      <c r="F49" s="356">
        <f>D49*E49</f>
        <v>0</v>
      </c>
    </row>
    <row r="50" ht="15.75">
      <c r="A50" s="325"/>
    </row>
    <row r="51" ht="15.75">
      <c r="A51" s="325"/>
    </row>
    <row r="52" spans="1:6" ht="31.5">
      <c r="A52" s="325" t="s">
        <v>663</v>
      </c>
      <c r="B52" s="325" t="s">
        <v>728</v>
      </c>
      <c r="C52" s="366" t="s">
        <v>635</v>
      </c>
      <c r="D52" s="367">
        <v>1</v>
      </c>
      <c r="E52" s="356">
        <v>0</v>
      </c>
      <c r="F52" s="356">
        <f>D52*E52</f>
        <v>0</v>
      </c>
    </row>
    <row r="53" ht="15.75">
      <c r="A53" s="325"/>
    </row>
    <row r="54" spans="1:6" ht="15.75">
      <c r="A54" s="325"/>
      <c r="F54" s="368"/>
    </row>
    <row r="55" spans="1:6" ht="31.5">
      <c r="A55" s="321"/>
      <c r="B55" s="322" t="s">
        <v>729</v>
      </c>
      <c r="C55" s="369"/>
      <c r="D55" s="370"/>
      <c r="E55" s="358"/>
      <c r="F55" s="371">
        <f>SUM(F25:F53)</f>
        <v>0</v>
      </c>
    </row>
    <row r="56" spans="1:6" ht="15.75">
      <c r="A56" s="325"/>
      <c r="F56" s="368"/>
    </row>
    <row r="57" spans="1:6" s="359" customFormat="1" ht="31.5">
      <c r="A57" s="321"/>
      <c r="B57" s="322" t="s">
        <v>697</v>
      </c>
      <c r="C57" s="369"/>
      <c r="D57" s="370"/>
      <c r="E57" s="358"/>
      <c r="F57" s="371">
        <f>SUM(F20,F55)</f>
        <v>0</v>
      </c>
    </row>
    <row r="58" ht="15.75">
      <c r="A58" s="325"/>
    </row>
    <row r="60" ht="15.75">
      <c r="A60" s="325"/>
    </row>
    <row r="61" spans="1:4" ht="15.75">
      <c r="A61" s="325"/>
      <c r="B61" s="327" t="s">
        <v>759</v>
      </c>
      <c r="C61" s="324"/>
      <c r="D61" s="355"/>
    </row>
    <row r="62" spans="2:4" ht="15.75">
      <c r="B62" s="325"/>
      <c r="C62" s="324"/>
      <c r="D62" s="355"/>
    </row>
    <row r="63" spans="1:4" ht="47.25">
      <c r="A63" s="325"/>
      <c r="B63" s="316" t="s">
        <v>593</v>
      </c>
      <c r="C63" s="324"/>
      <c r="D63" s="355"/>
    </row>
    <row r="64" spans="1:4" ht="15.75">
      <c r="A64" s="325"/>
      <c r="B64" s="326"/>
      <c r="C64" s="324"/>
      <c r="D64" s="355"/>
    </row>
    <row r="65" spans="1:5" ht="15.75">
      <c r="A65" s="325"/>
      <c r="B65" s="326" t="s">
        <v>596</v>
      </c>
      <c r="C65" s="324"/>
      <c r="D65" s="355"/>
      <c r="E65" s="356">
        <f>F57</f>
        <v>0</v>
      </c>
    </row>
    <row r="66" spans="1:4" ht="15.75">
      <c r="A66" s="325"/>
      <c r="B66" s="326"/>
      <c r="C66" s="324"/>
      <c r="D66" s="355"/>
    </row>
    <row r="67" spans="2:5" ht="15.75">
      <c r="B67" s="322" t="s">
        <v>707</v>
      </c>
      <c r="C67" s="357"/>
      <c r="D67" s="357"/>
      <c r="E67" s="358">
        <f>SUM(E65:E66)</f>
        <v>0</v>
      </c>
    </row>
    <row r="68" spans="1:6" s="361" customFormat="1" ht="15.75">
      <c r="A68" s="372"/>
      <c r="B68" s="324"/>
      <c r="D68" s="362"/>
      <c r="E68" s="356"/>
      <c r="F68" s="356"/>
    </row>
    <row r="69" spans="1:6" s="361" customFormat="1" ht="15.75">
      <c r="A69" s="355"/>
      <c r="B69" s="355"/>
      <c r="D69" s="362"/>
      <c r="E69" s="356"/>
      <c r="F69" s="356"/>
    </row>
    <row r="70" spans="1:6" s="361" customFormat="1" ht="15.75">
      <c r="A70" s="325"/>
      <c r="B70" s="355"/>
      <c r="D70" s="362"/>
      <c r="E70" s="356"/>
      <c r="F70" s="356"/>
    </row>
    <row r="71" spans="1:6" s="361" customFormat="1" ht="15.75">
      <c r="A71" s="325"/>
      <c r="B71" s="355"/>
      <c r="D71" s="362"/>
      <c r="E71" s="356"/>
      <c r="F71" s="356"/>
    </row>
    <row r="72" spans="1:6" s="361" customFormat="1" ht="15.75">
      <c r="A72" s="355"/>
      <c r="B72" s="355"/>
      <c r="D72" s="362"/>
      <c r="E72" s="356"/>
      <c r="F72" s="356"/>
    </row>
    <row r="73" spans="1:6" s="361" customFormat="1" ht="15.75">
      <c r="A73" s="326"/>
      <c r="B73" s="355"/>
      <c r="D73" s="362"/>
      <c r="E73" s="356"/>
      <c r="F73" s="356"/>
    </row>
    <row r="74" spans="1:6" s="361" customFormat="1" ht="15.75">
      <c r="A74" s="326"/>
      <c r="B74" s="355"/>
      <c r="D74" s="362"/>
      <c r="E74" s="356"/>
      <c r="F74" s="356"/>
    </row>
    <row r="75" spans="1:6" s="361" customFormat="1" ht="15.75">
      <c r="A75" s="355"/>
      <c r="B75" s="355"/>
      <c r="D75" s="362"/>
      <c r="E75" s="356"/>
      <c r="F75" s="356"/>
    </row>
    <row r="76" spans="1:6" s="361" customFormat="1" ht="15.75">
      <c r="A76" s="326"/>
      <c r="B76" s="355"/>
      <c r="D76" s="362"/>
      <c r="E76" s="356"/>
      <c r="F76" s="356"/>
    </row>
    <row r="77" spans="1:6" s="361" customFormat="1" ht="15.75">
      <c r="A77" s="355"/>
      <c r="B77" s="355"/>
      <c r="D77" s="362"/>
      <c r="E77" s="356"/>
      <c r="F77" s="356"/>
    </row>
    <row r="78" spans="1:6" s="361" customFormat="1" ht="15.75">
      <c r="A78" s="326"/>
      <c r="B78" s="355"/>
      <c r="D78" s="362"/>
      <c r="E78" s="356"/>
      <c r="F78" s="356"/>
    </row>
    <row r="79" spans="1:6" s="361" customFormat="1" ht="15.75">
      <c r="A79" s="355"/>
      <c r="B79" s="355"/>
      <c r="D79" s="362"/>
      <c r="E79" s="356"/>
      <c r="F79" s="356"/>
    </row>
    <row r="80" spans="1:6" s="361" customFormat="1" ht="15.75">
      <c r="A80" s="325"/>
      <c r="B80" s="355"/>
      <c r="D80" s="362"/>
      <c r="E80" s="356"/>
      <c r="F80" s="356"/>
    </row>
    <row r="81" spans="1:6" s="361" customFormat="1" ht="15.75">
      <c r="A81" s="324"/>
      <c r="B81" s="355"/>
      <c r="D81" s="362"/>
      <c r="E81" s="356"/>
      <c r="F81" s="356"/>
    </row>
    <row r="82" spans="1:6" s="361" customFormat="1" ht="15.75">
      <c r="A82" s="325"/>
      <c r="B82" s="324"/>
      <c r="D82" s="362"/>
      <c r="E82" s="356"/>
      <c r="F82" s="356"/>
    </row>
    <row r="83" spans="1:6" s="361" customFormat="1" ht="15.75">
      <c r="A83" s="325"/>
      <c r="B83" s="324"/>
      <c r="D83" s="362"/>
      <c r="E83" s="356"/>
      <c r="F83" s="356"/>
    </row>
  </sheetData>
  <sheetProtection/>
  <printOptions/>
  <pageMargins left="0.7" right="0.7" top="0.75" bottom="0.54" header="0.3" footer="0.3"/>
  <pageSetup horizontalDpi="600" verticalDpi="600" orientation="portrait" paperSize="9" scale="85" r:id="rId1"/>
  <headerFooter>
    <oddFooter>&amp;CStran &amp;P od &amp;N</oddFooter>
  </headerFooter>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Klinc</dc:creator>
  <cp:keywords/>
  <dc:description/>
  <cp:lastModifiedBy>Rok SELINŠEK</cp:lastModifiedBy>
  <cp:lastPrinted>2017-05-15T11:43:14Z</cp:lastPrinted>
  <dcterms:created xsi:type="dcterms:W3CDTF">2017-05-15T09:40:26Z</dcterms:created>
  <dcterms:modified xsi:type="dcterms:W3CDTF">2017-05-18T11:12:23Z</dcterms:modified>
  <cp:category/>
  <cp:version/>
  <cp:contentType/>
  <cp:contentStatus/>
</cp:coreProperties>
</file>