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9" activeTab="0"/>
  </bookViews>
  <sheets>
    <sheet name="REKA_4A" sheetId="1" r:id="rId1"/>
    <sheet name="cesta_4a" sheetId="2" r:id="rId2"/>
    <sheet name="kanal met_4a" sheetId="3" r:id="rId3"/>
    <sheet name="zid" sheetId="4" r:id="rId4"/>
    <sheet name="CR_4a" sheetId="5" r:id="rId5"/>
    <sheet name="elektro_4a" sheetId="6" r:id="rId6"/>
    <sheet name="kanal fek_4a" sheetId="7" r:id="rId7"/>
  </sheets>
  <definedNames>
    <definedName name="_xlnm.Print_Area" localSheetId="1">'cesta_4a'!$B$1:$H$116</definedName>
  </definedNames>
  <calcPr fullCalcOnLoad="1"/>
</workbook>
</file>

<file path=xl/sharedStrings.xml><?xml version="1.0" encoding="utf-8"?>
<sst xmlns="http://schemas.openxmlformats.org/spreadsheetml/2006/main" count="1124" uniqueCount="636">
  <si>
    <t>Količina</t>
  </si>
  <si>
    <t>Opis postavke</t>
  </si>
  <si>
    <t>Normativ</t>
  </si>
  <si>
    <t xml:space="preserve">Enota </t>
  </si>
  <si>
    <t xml:space="preserve">Nivo </t>
  </si>
  <si>
    <t>1.1  PREDDELA</t>
  </si>
  <si>
    <t>1.1.1 Geodetska dela</t>
  </si>
  <si>
    <t>S 1 1 122</t>
  </si>
  <si>
    <t>KM</t>
  </si>
  <si>
    <t>Obnova in zavarovanje zakoličbe osi trase ostale javne ceste v gričevnatem terenu</t>
  </si>
  <si>
    <t>S 1 1 222</t>
  </si>
  <si>
    <t>KOS</t>
  </si>
  <si>
    <t>Postavitev in zavarovanje prečnega profila ostale javne ceste v gričevnatem terenu</t>
  </si>
  <si>
    <t>1.1.2 Čiščenje terena</t>
  </si>
  <si>
    <t>S 1 2 112</t>
  </si>
  <si>
    <t>M2</t>
  </si>
  <si>
    <t>Odstranitev grmovja na redko porasli površini (do 50 % pokritega tlorisa) - strojno</t>
  </si>
  <si>
    <t>S 1 2 151</t>
  </si>
  <si>
    <t>Posek in odstranitev drevesa z deblom premera 11 do 30 cm ter odstranitev vej</t>
  </si>
  <si>
    <t>S 1 2 152</t>
  </si>
  <si>
    <t>Posek in odstranitev drevesa z deblom premera 31 do 50 cm ter odstranitev vej</t>
  </si>
  <si>
    <t>S 1 2 163</t>
  </si>
  <si>
    <t>Odstranitev panja s premerom 11 do 30 cm z odvozom na deponijo na razdaljo nad 1000 m</t>
  </si>
  <si>
    <t>S 1 2 164</t>
  </si>
  <si>
    <t>Odstranitev panja s premerom 31 do 50 cm z odvozom na deponijo na razdaljo do 100 m</t>
  </si>
  <si>
    <t>S 1 2 231</t>
  </si>
  <si>
    <t>M1</t>
  </si>
  <si>
    <t>Demontaža jeklene varnostne ograje</t>
  </si>
  <si>
    <t>S 1 2 323</t>
  </si>
  <si>
    <t>Porušitev in odstranitev asfaltne plasti v debelini nad 10 cm</t>
  </si>
  <si>
    <t>S 1 2 372</t>
  </si>
  <si>
    <t xml:space="preserve">Rezkanje in odvoz asfaltne krovne plasti v debelini 4 do 7 cm </t>
  </si>
  <si>
    <t>N 1 1 656</t>
  </si>
  <si>
    <t>Prilagoditev višine jaškov novi niveleti</t>
  </si>
  <si>
    <t>S 1 2 411</t>
  </si>
  <si>
    <t>Porušitev in odstranitev prepusta iz cevi s premerom do 60 cm</t>
  </si>
  <si>
    <t>S 1 2 435</t>
  </si>
  <si>
    <t>Porušitev in odstranitev glave prepusta s premerom do 60 cm</t>
  </si>
  <si>
    <t>1.2 ZEMELJSKA DELA</t>
  </si>
  <si>
    <t>1.2.1 Izkopi</t>
  </si>
  <si>
    <t>S 2 1 112</t>
  </si>
  <si>
    <t>M3</t>
  </si>
  <si>
    <t>S 2 1 114</t>
  </si>
  <si>
    <t xml:space="preserve">Površinski izkop plodne zemljine - 1. kategorije - strojno z nakladanjem </t>
  </si>
  <si>
    <t>S 2 1 224</t>
  </si>
  <si>
    <t>Široki izkop vezljive zemljine - 3. kategorije - strojno z nakladanjem</t>
  </si>
  <si>
    <t>S 2 1 313</t>
  </si>
  <si>
    <t>Izkop vezljive zemljine/zrnate kamnine - 3. kategorije za temelje, kanalske rove, prepuste, jaške in drenaže, širine do 1,0 m in globine do 1,0 m - ročno, planiranje dna ročno</t>
  </si>
  <si>
    <t>S 2 1 324</t>
  </si>
  <si>
    <t>Izkop vezljive zemljine/zrnate kamnine - 3. kategorije za temelje, kanalske rove, prepuste, jaške in drenaže, širine do 1,0 m in globine 1,1 do 2,0 m - strojno, planiranje dna ročno</t>
  </si>
  <si>
    <t>1.2.2 Planum temeljnih tal</t>
  </si>
  <si>
    <t>S 2 2 112</t>
  </si>
  <si>
    <t>Ureditev planuma temeljnih tal vezljive zemljine - 3. kategorije</t>
  </si>
  <si>
    <t>1.2.3 Ločilne, drenažne in filtrske plasti ter delovni plato</t>
  </si>
  <si>
    <t>S 2 3 313</t>
  </si>
  <si>
    <t>Dobava in vgraditev geotekstilije za ločilno plast (po načrtu), natezna trdnost do nad 14 do 16 kN/m2</t>
  </si>
  <si>
    <t>1.2.4 Nasipi, zasipi, klini, posteljica in glinasti naboj</t>
  </si>
  <si>
    <t>S 2 4 421</t>
  </si>
  <si>
    <t>N 2 1 235</t>
  </si>
  <si>
    <t>Zasip cevi v coni cevovoda z materialom granulacije 8 mm do 16 mm za zasip v coni cevi v plasteh 15 cm s komprimacijo do zbitosti 95 % SPP</t>
  </si>
  <si>
    <t>S 2 4 214</t>
  </si>
  <si>
    <t>Zasip z zrnato kamnino - 3. kategorije - strojno</t>
  </si>
  <si>
    <t>N 2 1 230</t>
  </si>
  <si>
    <t>Dobava in vgrajevanje materiala za drenažni zasip</t>
  </si>
  <si>
    <t>1.2.5 Brežine in zelenice</t>
  </si>
  <si>
    <t>S 2 5 112</t>
  </si>
  <si>
    <t>Humuziranje brežine brez valjanja, v debelini do 15 cm - strojno</t>
  </si>
  <si>
    <t>1.2.6 Prevozi, razprostiranje in ureditev deponij materiala</t>
  </si>
  <si>
    <t>S 2 9 131</t>
  </si>
  <si>
    <t>Razprostiranje odvečne plodne zemljine - 1. kategorije</t>
  </si>
  <si>
    <t>S 2 9 133</t>
  </si>
  <si>
    <t>Razprostiranje odvečne vezljive zemljine - 3. kategorije</t>
  </si>
  <si>
    <t>S 2 9 153</t>
  </si>
  <si>
    <t>T</t>
  </si>
  <si>
    <t>Odlaganje odpadnega asfalta na komunalno deponijo</t>
  </si>
  <si>
    <t>S 2 9 154</t>
  </si>
  <si>
    <t>Odlaganje odpadnega cementnega betona na komunalno deponijo</t>
  </si>
  <si>
    <t>1.3 VOZIŠČNA KONSTRUKCIJA</t>
  </si>
  <si>
    <t>1.3.1 Nosilne plasti</t>
  </si>
  <si>
    <t>S 3 1 132</t>
  </si>
  <si>
    <t>Izdelava nevezane nosilne plasti enakomerno zrnatega drobljenca iz kamnine v debelini 21 do 30 cm</t>
  </si>
  <si>
    <t>S 3 1 574</t>
  </si>
  <si>
    <t>Izdelava nosilne plasti bituminizirane zmesi AC 22 base B 50/70 A4 v debelini 8 cm</t>
  </si>
  <si>
    <t>1.3.2 Obrabne plasti</t>
  </si>
  <si>
    <t>S 3 2 283</t>
  </si>
  <si>
    <t>Izdelava obrabne in zaporne plasti bituminizirane zmesi AC 11 surf B 70/100 A4 v debelini 4 cm</t>
  </si>
  <si>
    <t>N 3 1 255</t>
  </si>
  <si>
    <t>Izdelava obrabne in zaporne plasti bituminizirane zmesi AC 8 surf B 70/100 A5 v debelini 5cm</t>
  </si>
  <si>
    <t>1.3.3 Robni elementi vozišč</t>
  </si>
  <si>
    <t>S 3 5 214</t>
  </si>
  <si>
    <t>Dobava in vgraditev predfabriciranega dvignjenega robnika iz cementnega betona  s prerezom 15/25 cm</t>
  </si>
  <si>
    <t>S 3 5 235</t>
  </si>
  <si>
    <t>Dobava in vgraditev predfabriciranega pogreznjenega robnika iz cementnega betona  s prerezom 15/25 cm</t>
  </si>
  <si>
    <t>N 3 2 226</t>
  </si>
  <si>
    <t>Dobava in vgraditev predfabriciranega dvignjenega robnika iz cementnega betona  s prerezom 8/20 cm</t>
  </si>
  <si>
    <t>1.3.4 Bankine</t>
  </si>
  <si>
    <t>S 3 6 132</t>
  </si>
  <si>
    <t>Izdelava bankine iz drobljenca, široke 0,51 do 0,75 m</t>
  </si>
  <si>
    <t>1.4 ODVODNJAVANJE</t>
  </si>
  <si>
    <t>1.4.1 Površinsko odvodnjavanje</t>
  </si>
  <si>
    <t>N 6 1 188</t>
  </si>
  <si>
    <t>Oblikovanje asfaltne mulde (material je zajet pri asfaltih)</t>
  </si>
  <si>
    <t>S 4 1 131</t>
  </si>
  <si>
    <t>Tlakovanje jarka z lomljencem, debelina 10 cm, stiki zapolnjeni s cementno malto, na podložni plasti cementnega betona, debeli 10 cm</t>
  </si>
  <si>
    <t>1.4.2 Globinsko odvodnjavaje-drenaže</t>
  </si>
  <si>
    <t>S 4 2 134</t>
  </si>
  <si>
    <t>Izdelava vzdolžne in prečne drenaže, globoke do 1,0 m, na podložni plasti iz cementnega betona, debeline 10 cm, z gibljivimi plastičnimi cevmi premera 15 cm</t>
  </si>
  <si>
    <t>1.4.3 Globinsko odvodnjavanje-kanalizacija</t>
  </si>
  <si>
    <t>S 4 3 192</t>
  </si>
  <si>
    <t>1.4.4 Jaški</t>
  </si>
  <si>
    <t>S 4 4 333</t>
  </si>
  <si>
    <t>Izdelava jaška iz polietilena, krožnega prereza s premerom 50 cm, globokega 1,5 do 2,0 m</t>
  </si>
  <si>
    <t>S 4 4 855</t>
  </si>
  <si>
    <t>S 4 4 951</t>
  </si>
  <si>
    <t>Dobava in vgraditev pokrova iz duktilne litine z nosilnostjo 125 kN, krožnega prereza s premerom 500 mm</t>
  </si>
  <si>
    <t>Izvedba preiskusa tesnosti na jaških premera 50cm.</t>
  </si>
  <si>
    <t>1.5 OPREMA CEST</t>
  </si>
  <si>
    <t>1.5.1 Pokončna oprema cest</t>
  </si>
  <si>
    <t>S 6 1 124</t>
  </si>
  <si>
    <t>Izdelava temelja iz cementnega betona C 12/15, globine 80 cm, premera 50 cm</t>
  </si>
  <si>
    <t>S 6 1 216</t>
  </si>
  <si>
    <t>Dobava in vgraditev stebrička za prometni znak iz vroče cinkane jeklene cevi s premerom 64 mm, dolge 3000 mm</t>
  </si>
  <si>
    <t>S 6 1 218</t>
  </si>
  <si>
    <t>Dobava in vgraditev stebrička za prometni znak iz vroče cinkane jeklene cevi s premerom 64 mm, dolge 4000 mm</t>
  </si>
  <si>
    <t>1.5.2 Označbe na voziščih</t>
  </si>
  <si>
    <t>S 6 2 122</t>
  </si>
  <si>
    <t>Izdelava tankoslojne vzdolžne označbe na vozišču z enokomponentno belo barvo, vključno 250 g/m2 posipa z drobci / kroglicami stekla, strojno, debelina plasti suhe snovi 250 mikrometra, širina črte 12 cm</t>
  </si>
  <si>
    <t>S 6 2 252</t>
  </si>
  <si>
    <t>Doplačilo za izdelavo prekinjenih vzdolžnih označb na vozišču, širina črte 12 cm</t>
  </si>
  <si>
    <t>1.6 TUJE STORITVE</t>
  </si>
  <si>
    <t>1.6.1 Preskusi, nadzor in tehnična dokumentacija</t>
  </si>
  <si>
    <t>S 7 9 311</t>
  </si>
  <si>
    <t>URA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</si>
  <si>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</si>
  <si>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N 4 1 315</t>
  </si>
  <si>
    <t>Geomehanski nadzor. Vrednost postavke je že fiksno določena v PIS-u in jo ponudnik ne more/ne sme spreminjati. Obračun projektantskega nadzora se bo izvedel po dokazljivih dejanskih stroških na podlagi računa izvajalca geomehanskega nadzora.</t>
  </si>
  <si>
    <t>S 7 9 514</t>
  </si>
  <si>
    <t>Izdelava projektne dokumentacije za projekt izvedenih del</t>
  </si>
  <si>
    <t>Vgraditev posteljice v debelini plasti do 30 cm iz zrnate kamnine - 3. kategorije (zmrzlinsko odporen material)</t>
  </si>
  <si>
    <t>Izdelava kanalizacije iz cevi iz polietilena, vključno s podložno plastjo iz cementnega betona, premera 20 cm, v globini do 1,0 m (vključno z obbetoniranjem cevi)</t>
  </si>
  <si>
    <t>Dobava in vgraditev rešetke iz duktilne litine z nosilnostjo 400 kN, s prerezom 500/50mm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</si>
  <si>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</si>
  <si>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</si>
  <si>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</si>
  <si>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</si>
  <si>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</si>
  <si>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</si>
  <si>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</si>
  <si>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</si>
  <si>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</si>
  <si>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</si>
  <si>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</si>
  <si>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Skupaj</t>
  </si>
  <si>
    <t>Cena/enoto</t>
  </si>
  <si>
    <t>TRČOVA</t>
  </si>
  <si>
    <t>Vse postavke vključujejo ves potreben material, delo in transporte za izvedbo posamezne postavke.</t>
  </si>
  <si>
    <t>Površinski izkop plodne zemljine - 1. kategorije - strojno z odrivom do 50m</t>
  </si>
  <si>
    <t>Skupaj brez DDV</t>
  </si>
  <si>
    <t>DDV 22%</t>
  </si>
  <si>
    <t>Skupaj z DDV</t>
  </si>
  <si>
    <t>ozn.</t>
  </si>
  <si>
    <t>postavka / enota</t>
  </si>
  <si>
    <t>enota</t>
  </si>
  <si>
    <t>količina</t>
  </si>
  <si>
    <t>EUR/enoto</t>
  </si>
  <si>
    <t>EUR</t>
  </si>
  <si>
    <t>A.</t>
  </si>
  <si>
    <t>PRIPRAVLJALNA DELA</t>
  </si>
  <si>
    <t>1.0</t>
  </si>
  <si>
    <t>Zakoličba, trasna in višinska navezava količkov</t>
  </si>
  <si>
    <t>2.0</t>
  </si>
  <si>
    <t>Zavarovanje zakoličbe s trikotniki iz letev</t>
  </si>
  <si>
    <t>kom</t>
  </si>
  <si>
    <t>3.0</t>
  </si>
  <si>
    <t>Postavitev gradbenih profilov</t>
  </si>
  <si>
    <t>4.0</t>
  </si>
  <si>
    <t>Ostala dela, kot so: obeležba in eventualna prestavitev obstoječih komunalnih in energetskih vodov pod nadzorom upravljalca, križanje vodov, morebitne prestavitve vodov, stroški odškodnine, priprava gradbišča ter druga nepredvidena dela.</t>
  </si>
  <si>
    <t>5.0</t>
  </si>
  <si>
    <t>PRIPRAVLJALNA DELA SKUPAJ:</t>
  </si>
  <si>
    <t>B.</t>
  </si>
  <si>
    <t>6.0</t>
  </si>
  <si>
    <t xml:space="preserve">Geološki pregled in prevzem gradbene jame ter geomehanski nadzor v času gradnje </t>
  </si>
  <si>
    <t>povšal</t>
  </si>
  <si>
    <t>Geomehanske preiskave nosilnosti zemeljskih tal, materialov za zasip, stopnje zgoščenosti, meritve dinamičnih deformacijskih modulov</t>
  </si>
  <si>
    <t xml:space="preserve">Ročno planiranje in strojno utrjevanje dna gradbene jame po globinski zakoličbi s točnostjo -+2cm z obveznim komprimiranjem do zbitosti 97% SPP. </t>
  </si>
  <si>
    <t>Dobava in zasip v območju cevi do 30 cm nad temenom cevi z materialom granulacije od 8 do 16 mm v opažnem izkopu.  Zasip v plasteh  deb. 15 cm in komprimacija z lahkimi komprimacijskimi sredstvi do 95% SPP</t>
  </si>
  <si>
    <t>Nakladanje, dovoz in zasip cevi v opažnem izkopu izven cone cevovoda z izkopnim  materialom pripeljanega iz začane deponije v oddaljenosti do 3000 m. Do višine 1m nad temenom cevi uporabljamo še lahka komprimacijska sredstva, nadalje pa komprimiramo s srednje in težkimi stroji za komprimacijo.</t>
  </si>
  <si>
    <t>Nakladanje in odvoz viška materiala na trajno deponijo v oddaljenosti do 10 km in razplaniranje</t>
  </si>
  <si>
    <t>Črpanje talne vode iz gradbene jame v času izvajanja del v talni vodi (ocena)</t>
  </si>
  <si>
    <t xml:space="preserve">Ostala zemeljska dela, kot so: ročni izkop pri križanju komunalnih vodov in tam kjer strojni izkop ni mogoč, podpiranje vodov pri križanjih, križanje vodov pod nadzorom upravljalca in ostalih neevidentiranih vodov ter ostala manjša dela.                </t>
  </si>
  <si>
    <t>C.</t>
  </si>
  <si>
    <t>GRADBENA DELA</t>
  </si>
  <si>
    <t>Dobava, transport in vgradnja armiranobetonskih revizijskih in priključnih jaškov DN 1000 mm, vključno s povoznimi pokrovi (nosilnosti 400kN z zaklepom; SIST EN 124), muldami, vtoki in iztoki, podložnim betonom C12/15.</t>
  </si>
  <si>
    <t>- višine do 2 m</t>
  </si>
  <si>
    <t>- višine nad 2 m</t>
  </si>
  <si>
    <t>GRADBENA DELA SKUPAJ:</t>
  </si>
  <si>
    <t>D.</t>
  </si>
  <si>
    <t>ZAKLJUČNA IN OSTALA DELA</t>
  </si>
  <si>
    <t>Čiščenje gradbišča po končanih delih. Obračun po tekočem metru kanalizacije.</t>
  </si>
  <si>
    <t>Izdelava geodetskega posnetka izvedene kanalizacije vključno s posnetkom hišnih priključkov in izdelava geodetskega načrta za vpis v GJI</t>
  </si>
  <si>
    <t>Snemanje izgrajene kanalizacije z video kamero</t>
  </si>
  <si>
    <t>Preizkus tesnosti kanala po standardu SIST EN 1610</t>
  </si>
  <si>
    <t>Preizkus tesnosti revizijskih jaškov po standardu SIST EN 1610</t>
  </si>
  <si>
    <t>Izdelava PID-a</t>
  </si>
  <si>
    <t>ZAKLJUČNA IN OSTALA DELA SKUPAJ:</t>
  </si>
  <si>
    <t>A)</t>
  </si>
  <si>
    <t>Pripravljalna dela</t>
  </si>
  <si>
    <t xml:space="preserve"> </t>
  </si>
  <si>
    <t>01.</t>
  </si>
  <si>
    <t>Trasiranje</t>
  </si>
  <si>
    <t>m</t>
  </si>
  <si>
    <t>02.</t>
  </si>
  <si>
    <t>Priprava materiala</t>
  </si>
  <si>
    <t>03.</t>
  </si>
  <si>
    <t>Zavarovanje gradbišča (delno)</t>
  </si>
  <si>
    <t>04.</t>
  </si>
  <si>
    <t>Zakoličba KTV, PTT, plin…</t>
  </si>
  <si>
    <t>pav</t>
  </si>
  <si>
    <t xml:space="preserve">          </t>
  </si>
  <si>
    <t>05.</t>
  </si>
  <si>
    <t>B)</t>
  </si>
  <si>
    <t>Gradbena dela</t>
  </si>
  <si>
    <t>Betonski montažni temelj za</t>
  </si>
  <si>
    <t>kandelaber 7m, dim.0.7*0.7*1.0 m</t>
  </si>
  <si>
    <t xml:space="preserve">Dobava in montaža sidra za </t>
  </si>
  <si>
    <t>montažo kandelabra na zid</t>
  </si>
  <si>
    <t>(risba 4.2)</t>
  </si>
  <si>
    <t xml:space="preserve">Kombinirani ročno/strojni (30/70%) </t>
  </si>
  <si>
    <t xml:space="preserve">izkop in zasip kabelskega jarka v  </t>
  </si>
  <si>
    <t>(zasip-nabijanje v plasteh po 20 cm)</t>
  </si>
  <si>
    <t>zemljišču III.kat.dim: 0.40 x 0.8 m</t>
  </si>
  <si>
    <t xml:space="preserve">Dobava, razvoz po trasi in polaganje </t>
  </si>
  <si>
    <t>plastičnih  cevi cevne kanalizacije tip</t>
  </si>
  <si>
    <t xml:space="preserve">izkop kabelskega jarka v zemljišču </t>
  </si>
  <si>
    <t>III.kat.dim: 0.40 x 1.0 m,</t>
  </si>
  <si>
    <t xml:space="preserve">obbetoniranje cevi 1xPC-E/110 </t>
  </si>
  <si>
    <t xml:space="preserve">(beton C8/10, 0,7m3, 6m cevi) </t>
  </si>
  <si>
    <t>ter ponovni zasip (nabijanje…)</t>
  </si>
  <si>
    <t>kanalizacije (1xfi110mm BETON)</t>
  </si>
  <si>
    <t>06.</t>
  </si>
  <si>
    <t>Dobava in polaganje opozorilnega</t>
  </si>
  <si>
    <t xml:space="preserve">traku                   </t>
  </si>
  <si>
    <t xml:space="preserve"> m</t>
  </si>
  <si>
    <t>07.</t>
  </si>
  <si>
    <t>Trganje asfalta in ponovno asvalt.</t>
  </si>
  <si>
    <t>(rezanje, odvoz na deponijo,</t>
  </si>
  <si>
    <t>priprava in utrditev tampona...)</t>
  </si>
  <si>
    <t>m2</t>
  </si>
  <si>
    <t>08.</t>
  </si>
  <si>
    <t>Ureditev prekopanih zelenic</t>
  </si>
  <si>
    <t>09.</t>
  </si>
  <si>
    <t>10.</t>
  </si>
  <si>
    <t>Izkop in zasip jame za kabelske</t>
  </si>
  <si>
    <t>rezerve</t>
  </si>
  <si>
    <t>11.</t>
  </si>
  <si>
    <t>12.</t>
  </si>
  <si>
    <t>Drobna gradbena dela</t>
  </si>
  <si>
    <t>C)</t>
  </si>
  <si>
    <t>Montažna dela</t>
  </si>
  <si>
    <t>Dobava in montaža</t>
  </si>
  <si>
    <t>Tipskih ravnih (vroče cinkani)</t>
  </si>
  <si>
    <r>
      <t xml:space="preserve">kandelabrov </t>
    </r>
    <r>
      <rPr>
        <b/>
        <i/>
        <sz val="10"/>
        <rFont val="Courier New CE"/>
        <family val="0"/>
      </rPr>
      <t>h=7 m</t>
    </r>
    <r>
      <rPr>
        <i/>
        <sz val="10"/>
        <rFont val="Courier New CE"/>
        <family val="3"/>
      </rPr>
      <t xml:space="preserve"> </t>
    </r>
  </si>
  <si>
    <t>III VETROVNA CONA (kandelabri morajo</t>
  </si>
  <si>
    <t>biti skladni s tipizacijo opreme</t>
  </si>
  <si>
    <t>na predvidenem območju),</t>
  </si>
  <si>
    <t>(risba 4.1)</t>
  </si>
  <si>
    <t>Dobava in polaganje (montaža) kabla :</t>
  </si>
  <si>
    <t xml:space="preserve"> - NAYY-J 4x16+2,5 0,6/1kV</t>
  </si>
  <si>
    <t>Dobava in izdelava kabelskih</t>
  </si>
  <si>
    <t>končnikov (povitje)</t>
  </si>
  <si>
    <t>Dobava in montaža svetilk »LED«:</t>
  </si>
  <si>
    <t>kot montaže 0° (ravno steklo)</t>
  </si>
  <si>
    <t xml:space="preserve">s power LED max 27W, svetlobni  </t>
  </si>
  <si>
    <t>tok min 3171 lm,barva 4000K ali manj</t>
  </si>
  <si>
    <t xml:space="preserve"> IP66, RAL9006 (PP-Y 4*1.5  400V, </t>
  </si>
  <si>
    <t xml:space="preserve"> priklj. Set z varovalko 2A </t>
  </si>
  <si>
    <r>
      <t xml:space="preserve">kot. Npr.SG Automotive tip: </t>
    </r>
    <r>
      <rPr>
        <b/>
        <i/>
        <sz val="10"/>
        <rFont val="Courier New CE"/>
        <family val="0"/>
      </rPr>
      <t xml:space="preserve">LSL 30, </t>
    </r>
  </si>
  <si>
    <t xml:space="preserve"> (običajna redukcija)</t>
  </si>
  <si>
    <t>Dobava in polaganje pocinkanega</t>
  </si>
  <si>
    <t xml:space="preserve">valjanca 25 * 4 mm </t>
  </si>
  <si>
    <t xml:space="preserve">Dobava in polaganje izolirane bakrene </t>
  </si>
  <si>
    <t xml:space="preserve">pletenice 35mm2 </t>
  </si>
  <si>
    <t>(križanje s cesto oz. Geoplinom)</t>
  </si>
  <si>
    <t>Dobava oz. izvedba priključka</t>
  </si>
  <si>
    <t>ozemljitve na kand.oz. omaro</t>
  </si>
  <si>
    <t xml:space="preserve">s P/Y 35 400 V </t>
  </si>
  <si>
    <t>Montaža omarice z varovalko 10A</t>
  </si>
  <si>
    <t>in FID stikalom 25/0,3A z APV; IP66</t>
  </si>
  <si>
    <t>velikost cca 30*30cm, na višini 3,3m</t>
  </si>
  <si>
    <t>na obstoječi leseni drog CR</t>
  </si>
  <si>
    <t>Izvedba bitumenske zaščite kandelabrov</t>
  </si>
  <si>
    <t>ob vznožju kandelabra</t>
  </si>
  <si>
    <t>Drobna montažna dela</t>
  </si>
  <si>
    <t>D)</t>
  </si>
  <si>
    <t>Demontažna dela</t>
  </si>
  <si>
    <t>Demontaža drogov cestne razsvetljave</t>
  </si>
  <si>
    <t>(skupaj z betonskim drogovnikom)</t>
  </si>
  <si>
    <t>Demontaža svetilke, (iz lastnega omrežja</t>
  </si>
  <si>
    <t>cestne razsvetljave ali NNO )</t>
  </si>
  <si>
    <t>Demontaža žice 1*35/6 ali SKS iz NNO</t>
  </si>
  <si>
    <t>E)</t>
  </si>
  <si>
    <t>Zaključna dela</t>
  </si>
  <si>
    <t>Snemanje in izris kabelske</t>
  </si>
  <si>
    <t xml:space="preserve">   trase za kataster           </t>
  </si>
  <si>
    <t>Projektantski oz. upravljalski nadzor</t>
  </si>
  <si>
    <t>Oštevilčenje stebrov oz. omarice JR</t>
  </si>
  <si>
    <t>Stroški projektiranja (PID)</t>
  </si>
  <si>
    <t>Kontrolne meritve:</t>
  </si>
  <si>
    <t xml:space="preserve">   - osvetljenosti prehoda za pešce</t>
  </si>
  <si>
    <t xml:space="preserve">   - osvetljenosti ceste</t>
  </si>
  <si>
    <t xml:space="preserve">   - galvanskih stikov ozem.</t>
  </si>
  <si>
    <t xml:space="preserve">     in izol. upor.</t>
  </si>
  <si>
    <t>F)</t>
  </si>
  <si>
    <t>SKUPAJ (EUR):</t>
  </si>
  <si>
    <t>OPOMBE:</t>
  </si>
  <si>
    <t xml:space="preserve">* KANDELABRI IZDELANI ZA III VETROVNO CONO, (KANDELABRI MORAJO </t>
  </si>
  <si>
    <t xml:space="preserve">  BITI SKLADNI S TIPIZACIJO OPREME NA PREDVIDENEM OBMOČJU IN </t>
  </si>
  <si>
    <t xml:space="preserve">  MORAJO USTREZATI TUDI ZAHTEVAM STANDARDA SIST EN42.</t>
  </si>
  <si>
    <t xml:space="preserve">* V PREDRAČUNU UPOŠTEVANO DEJSTVO, DA ZEMLJIŠČE NA KATEREM SE BODO </t>
  </si>
  <si>
    <t xml:space="preserve">  VRŠILA GRADBENA DELA SPADA PO OCENI IN OGLEDU V III. </t>
  </si>
  <si>
    <t xml:space="preserve">  KATEGORIJO ZEMLJIŠČ.</t>
  </si>
  <si>
    <t>* SVETILKE OB PEŠ PREHODIH IN KRIŽIŠČU NISO REDUCIRANE.</t>
  </si>
  <si>
    <t>* UPOŠTEVANA DEMONTAŽA SVETILK IN NADZEMNEGA OMREŽJA JR NA EEO DROGOVIH.</t>
  </si>
  <si>
    <t>Cesta</t>
  </si>
  <si>
    <t>CR</t>
  </si>
  <si>
    <t>DDV  22%</t>
  </si>
  <si>
    <t>Etapa 4A rekonstrukcija</t>
  </si>
  <si>
    <t>od km 1+610 do km 1+860</t>
  </si>
  <si>
    <t>N 1 2 291</t>
  </si>
  <si>
    <t>Porušitev in odstranitev ograje iz žične mreže, komplet s temelji</t>
  </si>
  <si>
    <t>S 1 2 355</t>
  </si>
  <si>
    <t>Porušitev in odstranitev vezanega tlaka, debeline do 12cm</t>
  </si>
  <si>
    <t>Prilagoditev višine tlakovcev novi niveleti</t>
  </si>
  <si>
    <t>N 1 2 356</t>
  </si>
  <si>
    <t>1361</t>
  </si>
  <si>
    <t>S 1 2 282</t>
  </si>
  <si>
    <t>Odstranitev prometnega znaka s stranico/premerom 60cm</t>
  </si>
  <si>
    <t>Prestavitev obstoječega prometnega znaka</t>
  </si>
  <si>
    <t>N 1 2 283</t>
  </si>
  <si>
    <t>Porušitev in odstranitev ojačanega cementnega betona (zidovi)</t>
  </si>
  <si>
    <t>12</t>
  </si>
  <si>
    <t>13</t>
  </si>
  <si>
    <t>14</t>
  </si>
  <si>
    <t>15</t>
  </si>
  <si>
    <t>16</t>
  </si>
  <si>
    <t>N 4 2 215</t>
  </si>
  <si>
    <t>1.5 GRADBENA IN OBRTNIŠKA DELA</t>
  </si>
  <si>
    <t>N 5 1 339</t>
  </si>
  <si>
    <t>Dobava in postavitev dvokrilnih vrat</t>
  </si>
  <si>
    <t>N 5 1 306</t>
  </si>
  <si>
    <t>Dobava in vgraditev materiala za AB podporni zid</t>
  </si>
  <si>
    <t>N 5 1 256</t>
  </si>
  <si>
    <t>Dobava in vgrajevanje ograje iz žične mreže, komplet s stebrički in točkovnimi temelji (vključno z zemeljskimi deli)</t>
  </si>
  <si>
    <t>N 5 1 255</t>
  </si>
  <si>
    <t>Dobava in vgrajevanje ograje iz žične mreže, komplet s stebrički  (pritrditev na betonski zid)</t>
  </si>
  <si>
    <t>Dobava in postavitev BUS postajne hišice (vključno z vso potrebno opremo - klop, vozni red, koš...). Postavka vključuje ves potreben material in delo za postavitev hišice.</t>
  </si>
  <si>
    <t>N 5 1 250</t>
  </si>
  <si>
    <t>S 6 1 217</t>
  </si>
  <si>
    <t>Dobava in vgraditev stebrička za prometni znak iz vroče cinkane jeklene cevi s premerom 64 mm, dolge 3500 mm</t>
  </si>
  <si>
    <t>Etapa  4A</t>
  </si>
  <si>
    <t>ZID</t>
  </si>
  <si>
    <t>METEORNI KANAL TRČOVA IV.a etapa</t>
  </si>
  <si>
    <r>
      <t>m</t>
    </r>
    <r>
      <rPr>
        <vertAlign val="superscript"/>
        <sz val="10"/>
        <rFont val="Arial"/>
        <family val="2"/>
      </rPr>
      <t>1</t>
    </r>
  </si>
  <si>
    <t>pavšal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</si>
  <si>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</si>
  <si>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</si>
  <si>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Strojni opaženi izkop materiala III.ktg za gradbeno jamo kanala (delovna širina opaža znaša 1.0 - 2,4 m), globina 0 - 4 m. Izkopi, globlji od 4.0 m, se morajo zavarovati z dvojnim opažem ali pa z zabijanjem zagatnih sten. Odvoz materiala na začasno deponijo v oddaljenosti do 3000m</t>
  </si>
  <si>
    <t>Nabava, montaža in demontaža dvostranskega varovalnega opaža/zagatne stene za razpiranje sten izkopa in varovanje gradbene jame po tehnologiji izvajalca</t>
  </si>
  <si>
    <t>7.0</t>
  </si>
  <si>
    <t>8.0</t>
  </si>
  <si>
    <t>Dobava in vgraditev peščenega materiala granulacije od 0 do 8 mm za peščeno ležišče (posteljica) v debelini 12 cm in komprimacija do 97% SPP.</t>
  </si>
  <si>
    <t>10.0</t>
  </si>
  <si>
    <t>11.0</t>
  </si>
  <si>
    <t>ZEMELJSKA IN ASFALTERSKA DELA SKUPAJ:</t>
  </si>
  <si>
    <t>Dobava, transport in montaža okroglih armiranobetonskih cevi na peščeno posteljico vključno s tesnili, nakladanje in prenos do mesta vgraditve, po navodilih proizvajalca.</t>
  </si>
  <si>
    <t>- DN 400</t>
  </si>
  <si>
    <t>- DN 500</t>
  </si>
  <si>
    <t>Izdelava varnostnega načrta skladno s tehnologijo ponudnika in koordinacija VZD</t>
  </si>
  <si>
    <t>Projektantski nadzor</t>
  </si>
  <si>
    <t>ZEMELJSKA DELA</t>
  </si>
  <si>
    <t>S 6 1 219</t>
  </si>
  <si>
    <t>N 6 1 220</t>
  </si>
  <si>
    <t>Dobava in vgraditev stebrička za prometni znak iz vroče cinkane jeklene cevi s premerom 64 mm, dolge 4500 mm</t>
  </si>
  <si>
    <t>Dobava in vgraditev stebrička za prometni znak iz vroče cinkane jeklene cevi s premerom 64 mm, dolge 5000 mm</t>
  </si>
  <si>
    <t>Dobava in vgraditev konzolnega stebrička za prometni znak iz vroče cinkane jeklene cevi s premerom 64 mm</t>
  </si>
  <si>
    <t>N 6 1 222</t>
  </si>
  <si>
    <t>N 6 1 465</t>
  </si>
  <si>
    <t>N 6 1 721</t>
  </si>
  <si>
    <t>Dobava in pritrditev osmerokotnega prometnega znaka, podloga iz Al pločevine, premera 600mm</t>
  </si>
  <si>
    <t>Dobava in pritrditev okroglega prometnega znaka, podloga iz Al pločevine, znak z odsevno folijo 1.vrste, premera 400mm</t>
  </si>
  <si>
    <t>N 6 1 641</t>
  </si>
  <si>
    <t>N 6 1 723</t>
  </si>
  <si>
    <t>S 6 1 723</t>
  </si>
  <si>
    <t>Dobava in pritrditev prometnega znaka, podloga iz Al pločevine, znak z odsevno folijo 1.vrste, velikosti do 0,1m2</t>
  </si>
  <si>
    <t>Dobava in pritrditev prometnega znaka, podloga iz Al pločevine, znak z odsevno folijo 1.vrste, velikosti do 0,21 do 0,40m2</t>
  </si>
  <si>
    <t>Dobava in pritrditev prometnega znaka, podloga iz Al pločevine, znak z odsevno folijo 3.vrste, velikosti do 0,21 do 0,40m2</t>
  </si>
  <si>
    <t>oznaka postavke</t>
  </si>
  <si>
    <t>opis postavke</t>
  </si>
  <si>
    <t>količina postavke</t>
  </si>
  <si>
    <t>cena po enoti</t>
  </si>
  <si>
    <t>količina x cena</t>
  </si>
  <si>
    <t>PREDDELA</t>
  </si>
  <si>
    <t>1.1</t>
  </si>
  <si>
    <t>GEODETSKA DELA</t>
  </si>
  <si>
    <t>11 222</t>
  </si>
  <si>
    <t>Postavitev in zavarovanje prečnih profilov</t>
  </si>
  <si>
    <t>kos</t>
  </si>
  <si>
    <t>1.2</t>
  </si>
  <si>
    <t>ČIŠČENJE TERENA, RUŠITVE OBSTOJEČIH KONSTRUKCIJ</t>
  </si>
  <si>
    <t>12 121</t>
  </si>
  <si>
    <t>Odstranitev grmovja na gosto porosli površini (nad 50% pokritega tlorisa)</t>
  </si>
  <si>
    <r>
      <t>m</t>
    </r>
    <r>
      <rPr>
        <vertAlign val="superscript"/>
        <sz val="9"/>
        <rFont val="Arial CE"/>
        <family val="2"/>
      </rPr>
      <t>2</t>
    </r>
  </si>
  <si>
    <t>12 151</t>
  </si>
  <si>
    <t>Posek in odstranitev drevesa z deblom premera 11  do 30 cm ter odstranitev vej</t>
  </si>
  <si>
    <t>ČIŠČENJE TERENA</t>
  </si>
  <si>
    <t>ZEMELJSKA DELA IN TEMELJENJE</t>
  </si>
  <si>
    <t>2.1</t>
  </si>
  <si>
    <t>IZKOPI</t>
  </si>
  <si>
    <t>21 112</t>
  </si>
  <si>
    <t>Površinski izkop plodne zemlje -1.kategorije -strojno z odrivom do 50 m</t>
  </si>
  <si>
    <r>
      <t>m</t>
    </r>
    <r>
      <rPr>
        <vertAlign val="superscript"/>
        <sz val="9"/>
        <rFont val="Arial CE"/>
        <family val="2"/>
      </rPr>
      <t>3</t>
    </r>
  </si>
  <si>
    <t>21 432</t>
  </si>
  <si>
    <t>Izkop slabonosilne zemljine - 2. kategorije za gradbene  jame za objekte globine 2,0 do 4,0 m v težki zemljini - strojno planiranje dna ročno (izkop gradbene jame z oporni zid)</t>
  </si>
  <si>
    <t>21 433</t>
  </si>
  <si>
    <t>Izkop slabonosilne zemljine - 3. kategorije za gradbene  jame za objekte globine 2,0 do 4,0 m v težki zemljini - strojno planiranje dna ročno (izkop gradbene jame z oporni zid)</t>
  </si>
  <si>
    <t>2.2</t>
  </si>
  <si>
    <t>PLANUM TEMELJNIH TAL</t>
  </si>
  <si>
    <t>22 111</t>
  </si>
  <si>
    <t>Ureditev planuma temeljnih tal slabo nosilne zemljine - 2. kategorije (planum pod podpornim zidom)</t>
  </si>
  <si>
    <t>22 112</t>
  </si>
  <si>
    <t>Ureditev planuma temeljnih tal vezljive zemljine- 3. kategorije (planum pod podpornim zidom)</t>
  </si>
  <si>
    <t>2.3</t>
  </si>
  <si>
    <t>DRENAŽNE IN FILTRSKE PLASTI, POVOZNI PLATO</t>
  </si>
  <si>
    <t>23 115</t>
  </si>
  <si>
    <r>
      <t xml:space="preserve">Izdelava drenažne plasti iz kamnitega materiala v debelini 40 cm, </t>
    </r>
    <r>
      <rPr>
        <i/>
        <sz val="9"/>
        <rFont val="Arial CE"/>
        <family val="0"/>
      </rPr>
      <t xml:space="preserve">drenažna plast za zidom </t>
    </r>
  </si>
  <si>
    <t>23 312</t>
  </si>
  <si>
    <t>Drenažno filtrske plasti iz polipropilenske polsti - 300 g, vse drenažne obloge iz polsti</t>
  </si>
  <si>
    <t>2.4</t>
  </si>
  <si>
    <t>NASIPI, ZASIPI, KLINI, POSTELJICA IN GLINENI NABOJ</t>
  </si>
  <si>
    <t>24 212</t>
  </si>
  <si>
    <t xml:space="preserve">Zasip z vezljivo zemljino - 3. kategorije strojno </t>
  </si>
  <si>
    <t>24 218</t>
  </si>
  <si>
    <t xml:space="preserve">Zasip z zrnato kamnini - 3. kategorije z dobavo iz kamnoloma, </t>
  </si>
  <si>
    <t>2.5</t>
  </si>
  <si>
    <t>BREŽINE IN ZELENICE</t>
  </si>
  <si>
    <t xml:space="preserve">25 121 </t>
  </si>
  <si>
    <t>Humuziranje brežine z valjanjem, v debelini do 15 cm - strojno</t>
  </si>
  <si>
    <t>25 151</t>
  </si>
  <si>
    <t>Doplačilo za zatravitev s semenom</t>
  </si>
  <si>
    <t>2.9</t>
  </si>
  <si>
    <t>PREVOZI, RAZPROSTIRANJE IN UREDITEV DEPONIJ MATERIALA</t>
  </si>
  <si>
    <t>29 115</t>
  </si>
  <si>
    <r>
      <t xml:space="preserve">Prevoz materiala na razdalo od 2000 do 3000 m </t>
    </r>
    <r>
      <rPr>
        <i/>
        <sz val="9"/>
        <rFont val="Arial CE"/>
        <family val="0"/>
      </rPr>
      <t>(prevoz zemeljskega izkopa in trajno odlaganje)</t>
    </r>
  </si>
  <si>
    <t>t</t>
  </si>
  <si>
    <t>29 141</t>
  </si>
  <si>
    <t>ODVODNJAVANJE</t>
  </si>
  <si>
    <t>4.1</t>
  </si>
  <si>
    <t>POVRŠINSKO ODVODNJAVANJE</t>
  </si>
  <si>
    <r>
      <t>m</t>
    </r>
    <r>
      <rPr>
        <vertAlign val="superscript"/>
        <sz val="9"/>
        <rFont val="Arial CE"/>
        <family val="2"/>
      </rPr>
      <t>1</t>
    </r>
  </si>
  <si>
    <t>4.2</t>
  </si>
  <si>
    <t>GLOBINSKO ODVODNJAVANJE - DRENAŽE</t>
  </si>
  <si>
    <t>42 134</t>
  </si>
  <si>
    <t>N 42 472</t>
  </si>
  <si>
    <t>Izdelava izcednice (barbakane) iz trde plastične cevi, premera 11 cm, dolžine od 30 do 50 cm</t>
  </si>
  <si>
    <t>GRADBENA IN OBRTNIŠKA DELA</t>
  </si>
  <si>
    <t>5.1</t>
  </si>
  <si>
    <t>TESARSKA DELA</t>
  </si>
  <si>
    <t>51 211</t>
  </si>
  <si>
    <t>51 212</t>
  </si>
  <si>
    <t>Izdelava podprtega opaža za ukrivljen temelj</t>
  </si>
  <si>
    <t>51 312</t>
  </si>
  <si>
    <r>
      <t xml:space="preserve">Izdelava podprtega opaža za raven zid, visok od 2,10 m do 4,0 m, </t>
    </r>
    <r>
      <rPr>
        <i/>
        <sz val="9"/>
        <rFont val="Arial"/>
        <family val="2"/>
      </rPr>
      <t>bočne stranice zidu</t>
    </r>
  </si>
  <si>
    <t>51 332</t>
  </si>
  <si>
    <t xml:space="preserve">Izdelava dvostranskega vezanega opaža za raven zid, visok od 2,1 m do 4,0 m </t>
  </si>
  <si>
    <t>51 342</t>
  </si>
  <si>
    <t>Izdelava dvostranskega vezanega opaža za ukrivljen zid, visok od 2,1 m do 4,0 m</t>
  </si>
  <si>
    <t>5.2</t>
  </si>
  <si>
    <t>DELA Z JEKLOM ZA OJAČITEV</t>
  </si>
  <si>
    <t>52 222</t>
  </si>
  <si>
    <t>kg</t>
  </si>
  <si>
    <t>5.3</t>
  </si>
  <si>
    <t>DELA S CEMENTNIM BETONOM</t>
  </si>
  <si>
    <t>53 111</t>
  </si>
  <si>
    <r>
      <t>Priprava in vgraditev mešanice navadnega cementnega betona C 8/10 v prerez do 0,15 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>-m</t>
    </r>
    <r>
      <rPr>
        <vertAlign val="superscript"/>
        <sz val="9"/>
        <rFont val="Arial CE"/>
        <family val="2"/>
      </rPr>
      <t xml:space="preserve">1   </t>
    </r>
    <r>
      <rPr>
        <sz val="9"/>
        <rFont val="Arial CE"/>
        <family val="0"/>
      </rPr>
      <t>predvidena je sanacija temeljnih tal s podložnim betonom debeline povprečno 25 cm</t>
    </r>
  </si>
  <si>
    <t>53 241</t>
  </si>
  <si>
    <t>Dobava in vgraditev ojačenega cementnega betona C25/30 v prerez 0,31 do 0,50 m3/m2-m1 (temelji in zid)</t>
  </si>
  <si>
    <t>53 612</t>
  </si>
  <si>
    <t xml:space="preserve">Doplačilo za zagotovitev kvalitete cementnega betona C 25/30 za stopnjo izpostavljenosti XC2 (temelji) </t>
  </si>
  <si>
    <t>53 632</t>
  </si>
  <si>
    <t>Doplačilo za zagotovitev kvalitete cementnega betona C 25/30 za stopnjo izpostavljenosti XF2 (temelji)</t>
  </si>
  <si>
    <t>53  614</t>
  </si>
  <si>
    <t>Doplačilo za zagotovitev kvalitete cementnega betona C 25/30 za stopnjo izpostavljenosti XC4 (zid)</t>
  </si>
  <si>
    <t>53 635</t>
  </si>
  <si>
    <t>Doplačilo za zagotovitev kvalitete cementnega betona C 25/30 za stopnjo izpostavljenosti XF4 (zid)</t>
  </si>
  <si>
    <t>5.4</t>
  </si>
  <si>
    <t>ZIDARSKA IN KAMNOSEŠKA DELA</t>
  </si>
  <si>
    <t>54 541</t>
  </si>
  <si>
    <t>Metlanje površine prevleke s cementno malto</t>
  </si>
  <si>
    <r>
      <t>m</t>
    </r>
    <r>
      <rPr>
        <vertAlign val="superscript"/>
        <sz val="9"/>
        <rFont val="Arial CE"/>
        <family val="0"/>
      </rPr>
      <t>2</t>
    </r>
  </si>
  <si>
    <t>5.8</t>
  </si>
  <si>
    <t>KLJUČAVNIČARSKA DELA</t>
  </si>
  <si>
    <t>58 211</t>
  </si>
  <si>
    <t xml:space="preserve">Dobava in vgraditev panelne žičnete zaščitne ograje višine  150 cm. </t>
  </si>
  <si>
    <r>
      <t>m</t>
    </r>
    <r>
      <rPr>
        <vertAlign val="superscript"/>
        <sz val="9"/>
        <rFont val="Arial CE"/>
        <family val="0"/>
      </rPr>
      <t>1</t>
    </r>
  </si>
  <si>
    <t>58 912</t>
  </si>
  <si>
    <t>Izdelava, dobava in vgradnja tablice iz brona z označbo izvajalca in letnico gradnje</t>
  </si>
  <si>
    <t>5.9</t>
  </si>
  <si>
    <t>ZAŠČITNA DELA</t>
  </si>
  <si>
    <t>59 452</t>
  </si>
  <si>
    <r>
      <t>Izdelava sprijemne plasti - predhodnega premaza s hladnim bitumenskim vezivom količina 0,21 do 0,3 kg/m</t>
    </r>
    <r>
      <rPr>
        <vertAlign val="superscript"/>
        <sz val="9"/>
        <rFont val="Arial CE"/>
        <family val="0"/>
      </rPr>
      <t>2</t>
    </r>
    <r>
      <rPr>
        <sz val="9"/>
        <rFont val="Arial CE"/>
        <family val="2"/>
      </rPr>
      <t xml:space="preserve"> (premaz vseh zasutih delov)</t>
    </r>
  </si>
  <si>
    <t>59 464</t>
  </si>
  <si>
    <r>
      <t>Izdelava sprijemne plasti - predhodnega premaza s toplim bitumenskim vezivom količina nad 0,4 kg/m</t>
    </r>
    <r>
      <rPr>
        <vertAlign val="superscript"/>
        <sz val="9"/>
        <rFont val="Arial CE"/>
        <family val="0"/>
      </rPr>
      <t>2</t>
    </r>
    <r>
      <rPr>
        <sz val="9"/>
        <rFont val="Arial CE"/>
        <family val="2"/>
      </rPr>
      <t xml:space="preserve"> (premaz vseh zasutih delov)</t>
    </r>
  </si>
  <si>
    <t xml:space="preserve">59 983 </t>
  </si>
  <si>
    <t>59 921</t>
  </si>
  <si>
    <t xml:space="preserve">59 993 </t>
  </si>
  <si>
    <t>Izdelava delovnega stika z nabrekajočim trakom ali profilom</t>
  </si>
  <si>
    <t>TUJE STORITVE</t>
  </si>
  <si>
    <t>7.9</t>
  </si>
  <si>
    <t>PRESKUS, NADZOR IN TEHNIČNA DOKUMENTACIJA</t>
  </si>
  <si>
    <t>79 311</t>
  </si>
  <si>
    <t>ura</t>
  </si>
  <si>
    <t>Geomehanski nadzor</t>
  </si>
  <si>
    <t>79 514</t>
  </si>
  <si>
    <t>79 515</t>
  </si>
  <si>
    <t>Navodila za obratovanje in vzdrževanje</t>
  </si>
  <si>
    <t>SKUPAJ brez DDV</t>
  </si>
  <si>
    <t>22 % DDV</t>
  </si>
  <si>
    <t>SKUPAJ Z DDV</t>
  </si>
  <si>
    <t>Maribor, december 2017</t>
  </si>
  <si>
    <t>REKAPITULACIJA ZA ZID od P28 do P33</t>
  </si>
  <si>
    <t>SKUPAJ BREZ DDV</t>
  </si>
  <si>
    <t>T.2.2.1       PROJEKTANTSKI PREDRAČUN Z REKAPITULACIJO ZA ZID OD P28 - P33 - IVa. etapa</t>
  </si>
  <si>
    <t>N 41 231</t>
  </si>
  <si>
    <t>Utrditev jarka s kanaletami na stik iz cementnega betona, dolžine 100 cm in notranje širine dna kanalete 30 cm, na podložni plasti iz cementnega betona</t>
  </si>
  <si>
    <t>Priprava in postavitev rebrastih žic iz visokovrednega trdega jekla B 500 A s premerom do 12 mm za srednje zahtevno  ojačitev</t>
  </si>
  <si>
    <t>52 225</t>
  </si>
  <si>
    <t>Dobava in postavitev rebrastih palic iz visokovrednega naravno trdega jekla B 500 A premerom  14 mm in večjim za srednje zahtevno ojačitev</t>
  </si>
  <si>
    <t>POPIS DEL S PREDRAČUNOM CR ETAPA 4a</t>
  </si>
  <si>
    <t>Zavarovanje gradbišča z vso potrebno</t>
  </si>
  <si>
    <t>signalizacijo v času gradnje, izdelava</t>
  </si>
  <si>
    <t>elaborata zapore cest vključno s pridobitvijo</t>
  </si>
  <si>
    <t>soglasij - vsa dela in materiali</t>
  </si>
  <si>
    <r>
      <t xml:space="preserve"> - 1x PC </t>
    </r>
    <r>
      <rPr>
        <b/>
        <i/>
        <sz val="10"/>
        <rFont val="Courier New CE"/>
        <family val="3"/>
      </rPr>
      <t>fi 63mm</t>
    </r>
    <r>
      <rPr>
        <i/>
        <sz val="10"/>
        <rFont val="Courier New CE"/>
        <family val="3"/>
      </rPr>
      <t xml:space="preserve"> </t>
    </r>
  </si>
  <si>
    <t xml:space="preserve">Izkop in zasip jame za leseni nosilni </t>
  </si>
  <si>
    <t>"N" drog  do 10 m, z drogovnikom,</t>
  </si>
  <si>
    <t>dim. 1.20x0.80x1.60 m,</t>
  </si>
  <si>
    <t xml:space="preserve"> - ročni izkop in zasip:</t>
  </si>
  <si>
    <t xml:space="preserve">s power LED max 48W, svetlobni  </t>
  </si>
  <si>
    <t>tok min 5212 lm,barva 4000K ali manj</t>
  </si>
  <si>
    <t>(običajna redukcija)</t>
  </si>
  <si>
    <t xml:space="preserve">Spajanje vodnikov na prehodu ali </t>
  </si>
  <si>
    <t xml:space="preserve">vključitvi zemeljskega kabla v: </t>
  </si>
  <si>
    <t xml:space="preserve"> - "SKS" X00/0-A 4(2)16mm2</t>
  </si>
  <si>
    <t>Dobava in montaža obešanja SKS na (N) drogu:</t>
  </si>
  <si>
    <t>DES CO3a</t>
  </si>
  <si>
    <t>Dobava in montaža kabelskega snopa:</t>
  </si>
  <si>
    <t xml:space="preserve"> - 2x16mm2</t>
  </si>
  <si>
    <t>13.</t>
  </si>
  <si>
    <t>14.</t>
  </si>
  <si>
    <t>Nadzor vzdrževalca (priklopi in odklopi)</t>
  </si>
  <si>
    <t>REKAPITULACIJA CR ETAPA IV.:</t>
  </si>
  <si>
    <t>* CENE FORMIRANE V DECEMBRU 2017.</t>
  </si>
  <si>
    <t>kpl</t>
  </si>
  <si>
    <t>Elektro</t>
  </si>
  <si>
    <t>Kanal</t>
  </si>
  <si>
    <t>Ureditev EEO 0,4 kV na območju obnove ceste v Trčovi</t>
  </si>
  <si>
    <t>A) PRIPRAVLJALNA DELA</t>
  </si>
  <si>
    <t>Naziv</t>
  </si>
  <si>
    <t>EM</t>
  </si>
  <si>
    <t>Cena / EM [€]</t>
  </si>
  <si>
    <t>Znesek [€]</t>
  </si>
  <si>
    <t>Priprava materiala NNO: 
- do 500 m</t>
  </si>
  <si>
    <t>Zavarovanje delovišča pri vlečenju vodnikov: 
- čez cestišče, kjer je dovoljena zapora</t>
  </si>
  <si>
    <t>Zavarovanje gradbenih jam 
v bližini cest in drugih objektov</t>
  </si>
  <si>
    <t>Zakoličba obst. komunalnih vodov 
v trasi predvidenega kablovoda: 
- uradna zakoličba</t>
  </si>
  <si>
    <t>Zakoličba obst. komunalnih vodov 
v trasi predvidenega kablovoda: 
- sodelovanje naročnika</t>
  </si>
  <si>
    <t>Zavarovanje prekopov: 
- cestišče</t>
  </si>
  <si>
    <t>Ostala drobna dela in material</t>
  </si>
  <si>
    <t>B) GRADBENA DELA</t>
  </si>
  <si>
    <t>Izvedba mehanske zaščite kabla (po R-921)
- dobava in polaganje prerezane plastične 
  cevi  tip PC/E fi 160 mm
- prestavljanje obst. kablov v prerezano cev 
- zapiranje cevi po R-921</t>
  </si>
  <si>
    <t>Dobava, vgrajevanje zemeljsko-vlažnega betona C16/20
za zaščito položenih cevi pri prečkanju ulic
in ostalih komunalnih vodov.</t>
  </si>
  <si>
    <t>m3</t>
  </si>
  <si>
    <t>Izvedba kabelske kanalizacije
- planiranje podlage
- dobava in polaganje cevi za zaščito kablov
  (dvoslojna - zunaj rebrasta, znotraj gladka)
- obbet. cevi z zemeljsko-vlažnim betonom C16/20 
  v debelini min. 10 cm okoli cevi
- 2 x PE fi 160 mm</t>
  </si>
  <si>
    <t>Strojni izkop jame (III.-IV. kategorija)
z odmetom materiala na rob izkopa
ter ročnim zasipom z utrjevanjem po plasteh 20 cm
ter končnim planiranjem
- jama za leseni N-drog (izkop do 2 m3)</t>
  </si>
  <si>
    <t>C) MONTAŽNA DELA</t>
  </si>
  <si>
    <t>Strojna postavitev lesenega n-droga
- do 10 m</t>
  </si>
  <si>
    <t>Strojna postavitev lesenega n-droga
- v drogovniku do 10 m</t>
  </si>
  <si>
    <t>Montaža demontiranega SKS
(I. kategorija - normalno dostopen teren)
- SKS 3×70+70 mm2</t>
  </si>
  <si>
    <t>D) DEMONTAŽNA DELA</t>
  </si>
  <si>
    <t>Demontaža (odkop in zasip jame) 
- leseni N-drog</t>
  </si>
  <si>
    <t>Demontaža (odkop in zasip jame) 
- leseni N-drog v drogovniku</t>
  </si>
  <si>
    <t>Demontaža opreme droga: 
- obešanje SKS</t>
  </si>
  <si>
    <t>E) TRANSPORT</t>
  </si>
  <si>
    <t>Nakladanje in razkladanje materiala
(elektrostrojna oprema)
- tovorni avto 7 t do 14 t</t>
  </si>
  <si>
    <t>Prevoz materiala (elektrostrojna oprema)
od skladišča do delovišča: 
- tovorni avto od 7 t do 14 t</t>
  </si>
  <si>
    <t>km</t>
  </si>
  <si>
    <t>Premik rovokopača (CAT, MF) do 20 km</t>
  </si>
  <si>
    <t>Premik in uporaba vozila z dvižno košaro</t>
  </si>
  <si>
    <t>h</t>
  </si>
  <si>
    <t>Prevoz elektro-montažnih skupin</t>
  </si>
  <si>
    <t>F) ZAKLJUČNA DELA</t>
  </si>
  <si>
    <t>Pregled NNO, priprava tehnične dokumentacije
in sodelovanje na tehničnem pregledu
- NNO do 500 m</t>
  </si>
  <si>
    <t>REKAPITULACIJA:</t>
  </si>
  <si>
    <t>A) PRIPRAVLJALNA DELA:</t>
  </si>
  <si>
    <t>B) GRADBENA DELA:</t>
  </si>
  <si>
    <t>C) MONTAŽNA DELA:</t>
  </si>
  <si>
    <t>D) DEMONTAŽNA DELA:</t>
  </si>
  <si>
    <t>E) TRANSPORT:</t>
  </si>
  <si>
    <t>F) ZAKLJUČNA DELA:</t>
  </si>
  <si>
    <t>Skupaj:</t>
  </si>
  <si>
    <t>DDV 22%:</t>
  </si>
  <si>
    <t>Predračunska vrednost:</t>
  </si>
  <si>
    <t>Predračun pripravil:</t>
  </si>
  <si>
    <t>Datum izdelave:</t>
  </si>
  <si>
    <t>Fekalna kanalizacija</t>
  </si>
  <si>
    <t>FEKALNI KANAL TRČOVA IV.a etapa</t>
  </si>
  <si>
    <t>Zavarovanje obstoječih ograj pred porušitvijo.</t>
  </si>
  <si>
    <t>9.0</t>
  </si>
  <si>
    <t>ZEMELJSKA DELA SKUPAJ:</t>
  </si>
  <si>
    <t>GRADBENA IN MONTAŽNA DELA</t>
  </si>
  <si>
    <t>Dobava, transport in montaža okroglih PVC kanalizacijskih cevi togosti vsaj SN8 na peščeno posteljico vključno s tesnili, nakladanje in prenos do mesta vgraditve, po navodilih proizvajalca.</t>
  </si>
  <si>
    <t>- DN 250</t>
  </si>
  <si>
    <t>Dobava, transport in vgradnja PVC revizijskih-kaskadnih in priključnih jaškov DN 800 mm, vključno s povoznimi pokrovi (nosilnosti 400kN z zaklepom; SIST EN 124), muldami, vtoki in iztoki.</t>
  </si>
  <si>
    <t>Dobava, transport in montaža okroglih AB razbremenilnih plošč DN 1500 mm za naleganje LTŽ pokrova revizijskega jaška.</t>
  </si>
  <si>
    <t xml:space="preserve">Ostala gradbena dela, ki lahko nasatnejo pri križanjih s komunalnimi vodi in se izvajajo in pod nadzorom upravljalca in izvajalca ter ostala manjša dela.    </t>
  </si>
  <si>
    <t>GRADBENA DELA IN MONTAŽNA SKUPAJ:</t>
  </si>
  <si>
    <t>1.6.2 Tuje storitve</t>
  </si>
  <si>
    <t>N 79 356</t>
  </si>
  <si>
    <t>N 79 560</t>
  </si>
  <si>
    <t>Dobava in montaža snegolovov na objektu h.š. Trčova 172 po predhodnem dogovoru z lastnikom objekta</t>
  </si>
  <si>
    <t>Dobava in zasaditev sadik žive meje pri objektu h.š. Trčova 167 po predhodnem dogovoru z lastnikom objekta</t>
  </si>
  <si>
    <r>
      <t xml:space="preserve">Ureditev deponije zemljine, začasno skladiščenje zemljine z nalaganjem </t>
    </r>
    <r>
      <rPr>
        <i/>
        <sz val="9"/>
        <rFont val="Arial CE"/>
        <family val="0"/>
      </rPr>
      <t>za  110 m3</t>
    </r>
  </si>
  <si>
    <r>
      <t xml:space="preserve">Izdelava podprtega opaža za raven temelj </t>
    </r>
    <r>
      <rPr>
        <sz val="9"/>
        <rFont val="Arial CE"/>
        <family val="0"/>
      </rPr>
      <t xml:space="preserve">vključno z opažem za podbeton </t>
    </r>
  </si>
  <si>
    <r>
      <t>Izdelava navidezne rege s trnom po načrtu</t>
    </r>
    <r>
      <rPr>
        <i/>
        <sz val="9"/>
        <rFont val="Arial CE"/>
        <family val="0"/>
      </rPr>
      <t xml:space="preserve"> (navidezne rege na cca 6,0 m)</t>
    </r>
  </si>
  <si>
    <r>
      <t>Izdelava dilatacijske pri izolacijskih trakovih konstruktivni elementi, debeline nad 50 cm, s tesnilnim trakom v notranjosti prereza,</t>
    </r>
    <r>
      <rPr>
        <i/>
        <sz val="10"/>
        <rFont val="Arial"/>
        <family val="2"/>
      </rPr>
      <t xml:space="preserve"> dilatacija v zidu </t>
    </r>
    <r>
      <rPr>
        <i/>
        <sz val="9"/>
        <rFont val="Arial"/>
        <family val="2"/>
      </rPr>
      <t>po načrtu</t>
    </r>
    <r>
      <rPr>
        <i/>
        <sz val="10"/>
        <rFont val="Arial"/>
        <family val="2"/>
      </rPr>
      <t xml:space="preserve"> </t>
    </r>
  </si>
  <si>
    <r>
      <t>(N.5.1)</t>
    </r>
    <r>
      <rPr>
        <i/>
        <sz val="10"/>
        <rFont val="Courier New CE"/>
        <family val="3"/>
      </rPr>
      <t xml:space="preserve"> dobava, izkop in postavitev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</si>
</sst>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00"/>
    <numFmt numFmtId="181" formatCode="#,##0.00\ &quot;SIT&quot;"/>
    <numFmt numFmtId="182" formatCode="#,##0.0000\ _S_I_T"/>
    <numFmt numFmtId="183" formatCode="0.0000"/>
    <numFmt numFmtId="184" formatCode="#,##0.00\ [$EUR]"/>
    <numFmt numFmtId="185" formatCode="#,##0.0000\ [$EUR]"/>
    <numFmt numFmtId="186" formatCode="0.0"/>
    <numFmt numFmtId="187" formatCode="#,##0.00&quot;SIT&quot;_);\(#,##0.00&quot;SIT&quot;\)"/>
    <numFmt numFmtId="188" formatCode="#,##0.0"/>
    <numFmt numFmtId="189" formatCode="#."/>
    <numFmt numFmtId="190" formatCode="#,##0.00\ [$EUR];[Red]\-#,##0.00\ [$EUR]"/>
    <numFmt numFmtId="191" formatCode="#,##0.00_ ;[Red]\-#,##0.00\ "/>
    <numFmt numFmtId="192" formatCode="#,##0\ [$EUR];[Red]\-#,##0\ [$EUR]"/>
    <numFmt numFmtId="193" formatCode="#,##0.00\ \€"/>
    <numFmt numFmtId="194" formatCode="dd\.mm\.yyyy"/>
  </numFmts>
  <fonts count="7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Courier New CE"/>
      <family val="3"/>
    </font>
    <font>
      <sz val="12"/>
      <name val="Arial CE"/>
      <family val="0"/>
    </font>
    <font>
      <i/>
      <sz val="10"/>
      <name val="Courier New CE"/>
      <family val="3"/>
    </font>
    <font>
      <sz val="10"/>
      <name val="Arial CE"/>
      <family val="0"/>
    </font>
    <font>
      <b/>
      <i/>
      <sz val="10"/>
      <name val="Courier New CE"/>
      <family val="3"/>
    </font>
    <font>
      <b/>
      <sz val="10"/>
      <name val="Arial CE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i/>
      <sz val="11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color indexed="56"/>
      <name val="Arial CE"/>
      <family val="2"/>
    </font>
    <font>
      <vertAlign val="superscript"/>
      <sz val="9"/>
      <name val="Arial CE"/>
      <family val="2"/>
    </font>
    <font>
      <b/>
      <sz val="9"/>
      <color indexed="10"/>
      <name val="Arial CE"/>
      <family val="2"/>
    </font>
    <font>
      <i/>
      <sz val="9"/>
      <name val="Arial CE"/>
      <family val="0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color indexed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Courier New CE"/>
      <family val="3"/>
    </font>
    <font>
      <b/>
      <i/>
      <sz val="10"/>
      <color indexed="8"/>
      <name val="Courier New CE"/>
      <family val="0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i/>
      <sz val="10"/>
      <color theme="1"/>
      <name val="Courier New CE"/>
      <family val="3"/>
    </font>
    <font>
      <b/>
      <i/>
      <sz val="10"/>
      <color theme="1"/>
      <name val="Courier New CE"/>
      <family val="0"/>
    </font>
    <font>
      <sz val="10"/>
      <color theme="1"/>
      <name val="Arial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39998000860214233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 applyFill="0" applyBorder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21" borderId="8" applyNumberFormat="0" applyAlignment="0" applyProtection="0"/>
    <xf numFmtId="0" fontId="66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8" applyNumberFormat="0" applyAlignment="0" applyProtection="0"/>
    <xf numFmtId="0" fontId="68" fillId="0" borderId="9" applyNumberFormat="0" applyFill="0" applyAlignment="0" applyProtection="0"/>
  </cellStyleXfs>
  <cellXfs count="523">
    <xf numFmtId="0" fontId="0" fillId="0" borderId="0" xfId="0" applyAlignment="1">
      <alignment/>
    </xf>
    <xf numFmtId="184" fontId="0" fillId="0" borderId="0" xfId="0" applyNumberFormat="1" applyAlignment="1" applyProtection="1">
      <alignment horizontal="right"/>
      <protection locked="0"/>
    </xf>
    <xf numFmtId="184" fontId="0" fillId="0" borderId="0" xfId="0" applyNumberFormat="1" applyAlignment="1" applyProtection="1">
      <alignment horizontal="right" wrapText="1"/>
      <protection/>
    </xf>
    <xf numFmtId="184" fontId="12" fillId="0" borderId="0" xfId="0" applyNumberFormat="1" applyFont="1" applyAlignment="1" applyProtection="1">
      <alignment horizontal="right" wrapText="1"/>
      <protection/>
    </xf>
    <xf numFmtId="0" fontId="5" fillId="0" borderId="0" xfId="48" applyFont="1" applyAlignment="1" applyProtection="1">
      <alignment vertical="center"/>
      <protection locked="0"/>
    </xf>
    <xf numFmtId="0" fontId="0" fillId="0" borderId="0" xfId="48" applyFont="1" applyAlignment="1" applyProtection="1">
      <alignment vertical="center"/>
      <protection locked="0"/>
    </xf>
    <xf numFmtId="3" fontId="0" fillId="0" borderId="0" xfId="48" applyNumberFormat="1" applyFont="1" applyBorder="1" applyAlignment="1" applyProtection="1">
      <alignment vertical="center"/>
      <protection locked="0"/>
    </xf>
    <xf numFmtId="3" fontId="0" fillId="0" borderId="10" xfId="48" applyNumberFormat="1" applyFont="1" applyBorder="1" applyAlignment="1" applyProtection="1">
      <alignment horizontal="right" vertical="center"/>
      <protection locked="0"/>
    </xf>
    <xf numFmtId="3" fontId="0" fillId="0" borderId="0" xfId="48" applyNumberFormat="1" applyFont="1" applyBorder="1" applyAlignment="1" applyProtection="1">
      <alignment horizontal="right" vertical="center"/>
      <protection locked="0"/>
    </xf>
    <xf numFmtId="4" fontId="0" fillId="0" borderId="0" xfId="48" applyNumberFormat="1" applyFont="1" applyBorder="1" applyAlignment="1" applyProtection="1">
      <alignment vertical="center"/>
      <protection locked="0"/>
    </xf>
    <xf numFmtId="3" fontId="5" fillId="0" borderId="11" xfId="48" applyNumberFormat="1" applyFont="1" applyBorder="1" applyAlignment="1" applyProtection="1">
      <alignment vertical="center"/>
      <protection locked="0"/>
    </xf>
    <xf numFmtId="3" fontId="14" fillId="0" borderId="0" xfId="48" applyNumberFormat="1" applyFont="1" applyBorder="1" applyAlignment="1" applyProtection="1">
      <alignment vertical="center"/>
      <protection locked="0"/>
    </xf>
    <xf numFmtId="3" fontId="0" fillId="0" borderId="10" xfId="48" applyNumberFormat="1" applyFont="1" applyBorder="1" applyAlignment="1" applyProtection="1">
      <alignment vertical="center"/>
      <protection locked="0"/>
    </xf>
    <xf numFmtId="4" fontId="0" fillId="0" borderId="0" xfId="48" applyNumberFormat="1" applyFont="1" applyFill="1" applyBorder="1" applyAlignment="1" applyProtection="1">
      <alignment vertical="center"/>
      <protection locked="0"/>
    </xf>
    <xf numFmtId="3" fontId="0" fillId="33" borderId="0" xfId="48" applyNumberFormat="1" applyFont="1" applyFill="1" applyBorder="1" applyAlignment="1" applyProtection="1">
      <alignment vertical="center"/>
      <protection locked="0"/>
    </xf>
    <xf numFmtId="4" fontId="0" fillId="33" borderId="0" xfId="48" applyNumberFormat="1" applyFont="1" applyFill="1" applyBorder="1" applyAlignment="1" applyProtection="1">
      <alignment vertical="center"/>
      <protection locked="0"/>
    </xf>
    <xf numFmtId="4" fontId="69" fillId="0" borderId="0" xfId="48" applyNumberFormat="1" applyFont="1" applyFill="1" applyBorder="1" applyAlignment="1" applyProtection="1">
      <alignment vertical="center"/>
      <protection locked="0"/>
    </xf>
    <xf numFmtId="0" fontId="14" fillId="0" borderId="0" xfId="48" applyFont="1" applyAlignment="1" applyProtection="1">
      <alignment vertical="center"/>
      <protection locked="0"/>
    </xf>
    <xf numFmtId="3" fontId="0" fillId="0" borderId="10" xfId="48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84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49" fontId="2" fillId="34" borderId="12" xfId="0" applyNumberFormat="1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center" wrapText="1"/>
      <protection locked="0"/>
    </xf>
    <xf numFmtId="2" fontId="2" fillId="34" borderId="12" xfId="0" applyNumberFormat="1" applyFont="1" applyFill="1" applyBorder="1" applyAlignment="1" applyProtection="1">
      <alignment horizontal="left"/>
      <protection locked="0"/>
    </xf>
    <xf numFmtId="184" fontId="2" fillId="34" borderId="12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84" fontId="0" fillId="0" borderId="0" xfId="0" applyNumberFormat="1" applyAlignment="1" applyProtection="1">
      <alignment horizontal="right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 wrapText="1"/>
      <protection locked="0"/>
    </xf>
    <xf numFmtId="2" fontId="0" fillId="0" borderId="13" xfId="0" applyNumberFormat="1" applyBorder="1" applyAlignment="1" applyProtection="1">
      <alignment horizontal="right"/>
      <protection locked="0"/>
    </xf>
    <xf numFmtId="184" fontId="0" fillId="0" borderId="13" xfId="0" applyNumberFormat="1" applyBorder="1" applyAlignment="1" applyProtection="1">
      <alignment horizontal="right"/>
      <protection locked="0"/>
    </xf>
    <xf numFmtId="16" fontId="5" fillId="0" borderId="0" xfId="48" applyNumberFormat="1" applyFont="1" applyAlignment="1" applyProtection="1">
      <alignment vertical="center"/>
      <protection locked="0"/>
    </xf>
    <xf numFmtId="16" fontId="5" fillId="0" borderId="0" xfId="48" applyNumberFormat="1" applyFont="1" applyAlignment="1" applyProtection="1" quotePrefix="1">
      <alignment vertical="top"/>
      <protection locked="0"/>
    </xf>
    <xf numFmtId="0" fontId="5" fillId="0" borderId="0" xfId="42" applyFont="1" applyAlignment="1" applyProtection="1">
      <alignment vertical="center"/>
      <protection locked="0"/>
    </xf>
    <xf numFmtId="0" fontId="5" fillId="0" borderId="0" xfId="48" applyFont="1" applyFill="1" applyAlignment="1" applyProtection="1">
      <alignment vertical="center"/>
      <protection locked="0"/>
    </xf>
    <xf numFmtId="0" fontId="0" fillId="0" borderId="0" xfId="48" applyFont="1" applyAlignment="1" applyProtection="1" quotePrefix="1">
      <alignment vertical="center"/>
      <protection locked="0"/>
    </xf>
    <xf numFmtId="0" fontId="0" fillId="0" borderId="0" xfId="42" applyFont="1" applyAlignment="1" applyProtection="1">
      <alignment vertical="center"/>
      <protection locked="0"/>
    </xf>
    <xf numFmtId="0" fontId="0" fillId="0" borderId="0" xfId="48" applyFont="1" applyFill="1" applyAlignment="1" applyProtection="1">
      <alignment vertical="center"/>
      <protection locked="0"/>
    </xf>
    <xf numFmtId="0" fontId="0" fillId="0" borderId="0" xfId="48" applyFont="1" applyBorder="1" applyAlignment="1" applyProtection="1">
      <alignment vertical="center" wrapText="1"/>
      <protection locked="0"/>
    </xf>
    <xf numFmtId="3" fontId="0" fillId="0" borderId="0" xfId="48" applyNumberFormat="1" applyFont="1" applyFill="1" applyBorder="1" applyAlignment="1" applyProtection="1">
      <alignment vertical="center"/>
      <protection locked="0"/>
    </xf>
    <xf numFmtId="189" fontId="0" fillId="0" borderId="10" xfId="48" applyNumberFormat="1" applyFont="1" applyBorder="1" applyAlignment="1" applyProtection="1">
      <alignment vertical="center" wrapText="1"/>
      <protection locked="0"/>
    </xf>
    <xf numFmtId="0" fontId="0" fillId="0" borderId="10" xfId="48" applyFont="1" applyBorder="1" applyAlignment="1" applyProtection="1">
      <alignment horizontal="left" vertical="center" wrapText="1"/>
      <protection locked="0"/>
    </xf>
    <xf numFmtId="0" fontId="0" fillId="0" borderId="10" xfId="48" applyFont="1" applyBorder="1" applyAlignment="1" applyProtection="1">
      <alignment horizontal="center" vertical="center" wrapText="1"/>
      <protection locked="0"/>
    </xf>
    <xf numFmtId="0" fontId="0" fillId="0" borderId="10" xfId="48" applyFont="1" applyFill="1" applyBorder="1" applyAlignment="1" applyProtection="1">
      <alignment horizontal="center" vertical="center"/>
      <protection locked="0"/>
    </xf>
    <xf numFmtId="189" fontId="0" fillId="0" borderId="0" xfId="48" applyNumberFormat="1" applyFont="1" applyBorder="1" applyAlignment="1" applyProtection="1">
      <alignment vertical="center" wrapText="1"/>
      <protection locked="0"/>
    </xf>
    <xf numFmtId="188" fontId="0" fillId="0" borderId="0" xfId="48" applyNumberFormat="1" applyFont="1" applyFill="1" applyBorder="1" applyAlignment="1" applyProtection="1">
      <alignment vertical="center"/>
      <protection locked="0"/>
    </xf>
    <xf numFmtId="189" fontId="5" fillId="0" borderId="10" xfId="48" applyNumberFormat="1" applyFont="1" applyBorder="1" applyAlignment="1" applyProtection="1">
      <alignment vertical="center" wrapText="1"/>
      <protection locked="0"/>
    </xf>
    <xf numFmtId="0" fontId="5" fillId="0" borderId="10" xfId="48" applyFont="1" applyBorder="1" applyAlignment="1" applyProtection="1">
      <alignment vertical="center" wrapText="1"/>
      <protection locked="0"/>
    </xf>
    <xf numFmtId="0" fontId="0" fillId="0" borderId="10" xfId="48" applyFont="1" applyBorder="1" applyAlignment="1" applyProtection="1">
      <alignment vertical="center" wrapText="1"/>
      <protection locked="0"/>
    </xf>
    <xf numFmtId="188" fontId="0" fillId="0" borderId="10" xfId="48" applyNumberFormat="1" applyFont="1" applyFill="1" applyBorder="1" applyAlignment="1" applyProtection="1">
      <alignment vertical="center"/>
      <protection locked="0"/>
    </xf>
    <xf numFmtId="4" fontId="0" fillId="0" borderId="0" xfId="48" applyNumberFormat="1" applyFont="1" applyBorder="1" applyAlignment="1" applyProtection="1">
      <alignment horizontal="right" vertical="center"/>
      <protection locked="0"/>
    </xf>
    <xf numFmtId="0" fontId="0" fillId="0" borderId="0" xfId="48" applyFont="1" applyBorder="1" applyAlignment="1" applyProtection="1">
      <alignment horizontal="right" vertical="center" wrapText="1"/>
      <protection locked="0"/>
    </xf>
    <xf numFmtId="0" fontId="0" fillId="0" borderId="0" xfId="48" applyFont="1" applyFill="1" applyBorder="1" applyAlignment="1" applyProtection="1">
      <alignment horizontal="right" vertical="center" wrapText="1"/>
      <protection locked="0"/>
    </xf>
    <xf numFmtId="186" fontId="0" fillId="0" borderId="0" xfId="48" applyNumberFormat="1" applyFont="1" applyBorder="1" applyAlignment="1" applyProtection="1">
      <alignment vertical="center" wrapText="1"/>
      <protection locked="0"/>
    </xf>
    <xf numFmtId="186" fontId="0" fillId="0" borderId="0" xfId="48" applyNumberFormat="1" applyFont="1" applyBorder="1" applyAlignment="1" applyProtection="1" quotePrefix="1">
      <alignment vertical="center" wrapText="1"/>
      <protection locked="0"/>
    </xf>
    <xf numFmtId="189" fontId="5" fillId="0" borderId="11" xfId="48" applyNumberFormat="1" applyFont="1" applyBorder="1" applyAlignment="1" applyProtection="1">
      <alignment vertical="center" wrapText="1"/>
      <protection locked="0"/>
    </xf>
    <xf numFmtId="0" fontId="5" fillId="0" borderId="11" xfId="48" applyFont="1" applyBorder="1" applyAlignment="1" applyProtection="1">
      <alignment vertical="center" wrapText="1"/>
      <protection locked="0"/>
    </xf>
    <xf numFmtId="3" fontId="5" fillId="0" borderId="11" xfId="48" applyNumberFormat="1" applyFont="1" applyFill="1" applyBorder="1" applyAlignment="1" applyProtection="1">
      <alignment vertical="center"/>
      <protection locked="0"/>
    </xf>
    <xf numFmtId="4" fontId="5" fillId="0" borderId="11" xfId="48" applyNumberFormat="1" applyFont="1" applyBorder="1" applyAlignment="1" applyProtection="1">
      <alignment vertical="center"/>
      <protection locked="0"/>
    </xf>
    <xf numFmtId="189" fontId="14" fillId="0" borderId="0" xfId="48" applyNumberFormat="1" applyFont="1" applyBorder="1" applyAlignment="1" applyProtection="1">
      <alignment vertical="center" wrapText="1"/>
      <protection locked="0"/>
    </xf>
    <xf numFmtId="0" fontId="14" fillId="0" borderId="0" xfId="48" applyFont="1" applyBorder="1" applyAlignment="1" applyProtection="1">
      <alignment vertical="center" wrapText="1"/>
      <protection locked="0"/>
    </xf>
    <xf numFmtId="3" fontId="0" fillId="0" borderId="10" xfId="48" applyNumberFormat="1" applyFont="1" applyFill="1" applyBorder="1" applyAlignment="1" applyProtection="1">
      <alignment vertical="center"/>
      <protection locked="0"/>
    </xf>
    <xf numFmtId="186" fontId="14" fillId="0" borderId="0" xfId="48" applyNumberFormat="1" applyFont="1" applyBorder="1" applyAlignment="1" applyProtection="1">
      <alignment vertical="center" wrapText="1"/>
      <protection locked="0"/>
    </xf>
    <xf numFmtId="0" fontId="0" fillId="0" borderId="0" xfId="48" applyFont="1" applyBorder="1" applyAlignment="1" applyProtection="1" quotePrefix="1">
      <alignment vertical="center" wrapText="1"/>
      <protection locked="0"/>
    </xf>
    <xf numFmtId="189" fontId="0" fillId="0" borderId="0" xfId="48" applyNumberFormat="1" applyFont="1" applyBorder="1" applyAlignment="1" applyProtection="1">
      <alignment horizontal="left" vertical="center" wrapText="1"/>
      <protection locked="0"/>
    </xf>
    <xf numFmtId="3" fontId="0" fillId="0" borderId="0" xfId="42" applyNumberFormat="1" applyFont="1" applyFill="1" applyAlignment="1" applyProtection="1">
      <alignment vertical="center"/>
      <protection locked="0"/>
    </xf>
    <xf numFmtId="186" fontId="5" fillId="0" borderId="11" xfId="48" applyNumberFormat="1" applyFont="1" applyBorder="1" applyAlignment="1" applyProtection="1">
      <alignment vertical="center" wrapText="1"/>
      <protection locked="0"/>
    </xf>
    <xf numFmtId="4" fontId="14" fillId="0" borderId="0" xfId="48" applyNumberFormat="1" applyFont="1" applyBorder="1" applyAlignment="1" applyProtection="1">
      <alignment vertical="center"/>
      <protection locked="0"/>
    </xf>
    <xf numFmtId="189" fontId="0" fillId="33" borderId="0" xfId="48" applyNumberFormat="1" applyFont="1" applyFill="1" applyBorder="1" applyAlignment="1" applyProtection="1">
      <alignment vertical="center" wrapText="1"/>
      <protection locked="0"/>
    </xf>
    <xf numFmtId="0" fontId="0" fillId="33" borderId="0" xfId="48" applyFont="1" applyFill="1" applyBorder="1" applyAlignment="1" applyProtection="1">
      <alignment vertical="center" wrapText="1"/>
      <protection locked="0"/>
    </xf>
    <xf numFmtId="4" fontId="69" fillId="0" borderId="0" xfId="48" applyNumberFormat="1" applyFont="1" applyFill="1" applyBorder="1" applyAlignment="1" applyProtection="1">
      <alignment horizontal="right" vertical="center"/>
      <protection locked="0"/>
    </xf>
    <xf numFmtId="0" fontId="14" fillId="0" borderId="0" xfId="48" applyFont="1" applyAlignment="1" applyProtection="1">
      <alignment vertical="center" wrapText="1"/>
      <protection locked="0"/>
    </xf>
    <xf numFmtId="4" fontId="14" fillId="0" borderId="0" xfId="48" applyNumberFormat="1" applyFont="1" applyAlignment="1" applyProtection="1">
      <alignment vertical="center"/>
      <protection locked="0"/>
    </xf>
    <xf numFmtId="0" fontId="0" fillId="0" borderId="0" xfId="48" applyFont="1" applyAlignment="1" applyProtection="1">
      <alignment vertical="center" wrapText="1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" fontId="16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49" fontId="17" fillId="0" borderId="14" xfId="0" applyNumberFormat="1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4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4" fontId="17" fillId="0" borderId="16" xfId="0" applyNumberFormat="1" applyFont="1" applyBorder="1" applyAlignment="1" applyProtection="1">
      <alignment horizontal="center" vertical="center"/>
      <protection locked="0"/>
    </xf>
    <xf numFmtId="49" fontId="17" fillId="0" borderId="17" xfId="0" applyNumberFormat="1" applyFont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4" fontId="17" fillId="0" borderId="18" xfId="0" applyNumberFormat="1" applyFont="1" applyBorder="1" applyAlignment="1" applyProtection="1">
      <alignment horizontal="right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4" fontId="17" fillId="0" borderId="19" xfId="0" applyNumberFormat="1" applyFont="1" applyBorder="1" applyAlignment="1" applyProtection="1">
      <alignment horizontal="right" vertical="center"/>
      <protection locked="0"/>
    </xf>
    <xf numFmtId="49" fontId="16" fillId="0" borderId="20" xfId="0" applyNumberFormat="1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4" fontId="16" fillId="0" borderId="21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4" fontId="16" fillId="0" borderId="21" xfId="0" applyNumberFormat="1" applyFont="1" applyBorder="1" applyAlignment="1" applyProtection="1">
      <alignment horizontal="right" vertical="center"/>
      <protection locked="0"/>
    </xf>
    <xf numFmtId="4" fontId="16" fillId="0" borderId="22" xfId="0" applyNumberFormat="1" applyFont="1" applyBorder="1" applyAlignment="1" applyProtection="1">
      <alignment horizontal="right" vertical="center"/>
      <protection locked="0"/>
    </xf>
    <xf numFmtId="49" fontId="16" fillId="0" borderId="23" xfId="0" applyNumberFormat="1" applyFont="1" applyBorder="1" applyAlignment="1" applyProtection="1">
      <alignment horizontal="left" vertical="center"/>
      <protection locked="0"/>
    </xf>
    <xf numFmtId="49" fontId="18" fillId="0" borderId="24" xfId="0" applyNumberFormat="1" applyFont="1" applyBorder="1" applyAlignment="1" applyProtection="1">
      <alignment horizontal="left" vertical="center"/>
      <protection locked="0"/>
    </xf>
    <xf numFmtId="4" fontId="18" fillId="0" borderId="25" xfId="0" applyNumberFormat="1" applyFont="1" applyFill="1" applyBorder="1" applyAlignment="1" applyProtection="1">
      <alignment horizontal="right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4" fontId="18" fillId="0" borderId="25" xfId="0" applyNumberFormat="1" applyFont="1" applyBorder="1" applyAlignment="1" applyProtection="1">
      <alignment horizontal="right" vertical="center"/>
      <protection locked="0"/>
    </xf>
    <xf numFmtId="49" fontId="16" fillId="0" borderId="26" xfId="0" applyNumberFormat="1" applyFont="1" applyFill="1" applyBorder="1" applyAlignment="1" applyProtection="1">
      <alignment horizontal="left" vertical="center"/>
      <protection locked="0"/>
    </xf>
    <xf numFmtId="4" fontId="16" fillId="0" borderId="27" xfId="0" applyNumberFormat="1" applyFont="1" applyFill="1" applyBorder="1" applyAlignment="1" applyProtection="1">
      <alignment horizontal="right" vertical="center"/>
      <protection locked="0"/>
    </xf>
    <xf numFmtId="49" fontId="16" fillId="0" borderId="20" xfId="0" applyNumberFormat="1" applyFont="1" applyFill="1" applyBorder="1" applyAlignment="1" applyProtection="1">
      <alignment horizontal="left" vertical="center"/>
      <protection locked="0"/>
    </xf>
    <xf numFmtId="4" fontId="16" fillId="0" borderId="28" xfId="0" applyNumberFormat="1" applyFont="1" applyFill="1" applyBorder="1" applyAlignment="1" applyProtection="1">
      <alignment horizontal="right" vertical="center"/>
      <protection locked="0"/>
    </xf>
    <xf numFmtId="49" fontId="16" fillId="0" borderId="17" xfId="0" applyNumberFormat="1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 wrapText="1"/>
      <protection locked="0"/>
    </xf>
    <xf numFmtId="4" fontId="16" fillId="0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4" fontId="16" fillId="0" borderId="19" xfId="0" applyNumberFormat="1" applyFont="1" applyFill="1" applyBorder="1" applyAlignment="1" applyProtection="1">
      <alignment horizontal="right" vertical="center"/>
      <protection locked="0"/>
    </xf>
    <xf numFmtId="49" fontId="18" fillId="0" borderId="29" xfId="0" applyNumberFormat="1" applyFont="1" applyFill="1" applyBorder="1" applyAlignment="1" applyProtection="1">
      <alignment horizontal="left" vertical="center"/>
      <protection locked="0"/>
    </xf>
    <xf numFmtId="4" fontId="18" fillId="0" borderId="30" xfId="0" applyNumberFormat="1" applyFont="1" applyFill="1" applyBorder="1" applyAlignment="1" applyProtection="1">
      <alignment horizontal="right"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left" vertical="center"/>
      <protection locked="0"/>
    </xf>
    <xf numFmtId="4" fontId="16" fillId="0" borderId="32" xfId="0" applyNumberFormat="1" applyFont="1" applyFill="1" applyBorder="1" applyAlignment="1" applyProtection="1">
      <alignment horizontal="right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4" fontId="16" fillId="0" borderId="32" xfId="0" applyNumberFormat="1" applyFont="1" applyBorder="1" applyAlignment="1" applyProtection="1">
      <alignment horizontal="right" vertical="center"/>
      <protection locked="0"/>
    </xf>
    <xf numFmtId="4" fontId="17" fillId="0" borderId="18" xfId="0" applyNumberFormat="1" applyFont="1" applyFill="1" applyBorder="1" applyAlignment="1" applyProtection="1">
      <alignment horizontal="right" vertical="center"/>
      <protection locked="0"/>
    </xf>
    <xf numFmtId="49" fontId="16" fillId="0" borderId="17" xfId="0" applyNumberFormat="1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4" fontId="16" fillId="0" borderId="18" xfId="0" applyNumberFormat="1" applyFont="1" applyBorder="1" applyAlignment="1" applyProtection="1">
      <alignment horizontal="right" vertical="center"/>
      <protection locked="0"/>
    </xf>
    <xf numFmtId="4" fontId="16" fillId="0" borderId="19" xfId="0" applyNumberFormat="1" applyFont="1" applyBorder="1" applyAlignment="1" applyProtection="1">
      <alignment horizontal="right" vertical="center"/>
      <protection locked="0"/>
    </xf>
    <xf numFmtId="49" fontId="16" fillId="0" borderId="33" xfId="0" applyNumberFormat="1" applyFont="1" applyBorder="1" applyAlignment="1" applyProtection="1">
      <alignment horizontal="left" vertical="center"/>
      <protection locked="0"/>
    </xf>
    <xf numFmtId="4" fontId="16" fillId="0" borderId="34" xfId="0" applyNumberFormat="1" applyFont="1" applyFill="1" applyBorder="1" applyAlignment="1" applyProtection="1">
      <alignment horizontal="right" vertical="center"/>
      <protection locked="0"/>
    </xf>
    <xf numFmtId="4" fontId="16" fillId="0" borderId="35" xfId="0" applyNumberFormat="1" applyFont="1" applyBorder="1" applyAlignment="1" applyProtection="1">
      <alignment horizontal="right" vertical="center"/>
      <protection locked="0"/>
    </xf>
    <xf numFmtId="49" fontId="16" fillId="0" borderId="29" xfId="0" applyNumberFormat="1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left" vertical="center" wrapText="1"/>
      <protection locked="0"/>
    </xf>
    <xf numFmtId="4" fontId="16" fillId="0" borderId="30" xfId="0" applyNumberFormat="1" applyFont="1" applyFill="1" applyBorder="1" applyAlignment="1" applyProtection="1">
      <alignment horizontal="right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4" fontId="16" fillId="0" borderId="30" xfId="0" applyNumberFormat="1" applyFont="1" applyBorder="1" applyAlignment="1" applyProtection="1">
      <alignment horizontal="right" vertical="center"/>
      <protection locked="0"/>
    </xf>
    <xf numFmtId="4" fontId="16" fillId="0" borderId="36" xfId="0" applyNumberFormat="1" applyFont="1" applyBorder="1" applyAlignment="1" applyProtection="1">
      <alignment horizontal="right" vertical="center"/>
      <protection locked="0"/>
    </xf>
    <xf numFmtId="4" fontId="16" fillId="0" borderId="28" xfId="0" applyNumberFormat="1" applyFont="1" applyBorder="1" applyAlignment="1" applyProtection="1">
      <alignment horizontal="right" vertical="center"/>
      <protection locked="0"/>
    </xf>
    <xf numFmtId="49" fontId="16" fillId="0" borderId="37" xfId="0" applyNumberFormat="1" applyFont="1" applyBorder="1" applyAlignment="1" applyProtection="1">
      <alignment horizontal="left" vertical="center"/>
      <protection locked="0"/>
    </xf>
    <xf numFmtId="0" fontId="16" fillId="0" borderId="38" xfId="0" applyFont="1" applyBorder="1" applyAlignment="1" applyProtection="1">
      <alignment horizontal="left" vertical="center" wrapText="1"/>
      <protection locked="0"/>
    </xf>
    <xf numFmtId="4" fontId="16" fillId="0" borderId="38" xfId="0" applyNumberFormat="1" applyFont="1" applyBorder="1" applyAlignment="1" applyProtection="1">
      <alignment horizontal="right" vertical="center"/>
      <protection locked="0"/>
    </xf>
    <xf numFmtId="49" fontId="18" fillId="0" borderId="37" xfId="0" applyNumberFormat="1" applyFont="1" applyBorder="1" applyAlignment="1" applyProtection="1">
      <alignment horizontal="left" vertical="center"/>
      <protection locked="0"/>
    </xf>
    <xf numFmtId="4" fontId="18" fillId="0" borderId="38" xfId="0" applyNumberFormat="1" applyFont="1" applyFill="1" applyBorder="1" applyAlignment="1" applyProtection="1">
      <alignment horizontal="right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4" fontId="18" fillId="0" borderId="38" xfId="0" applyNumberFormat="1" applyFont="1" applyBorder="1" applyAlignment="1" applyProtection="1">
      <alignment horizontal="right" vertical="center"/>
      <protection locked="0"/>
    </xf>
    <xf numFmtId="49" fontId="16" fillId="0" borderId="26" xfId="0" applyNumberFormat="1" applyFont="1" applyBorder="1" applyAlignment="1" applyProtection="1">
      <alignment horizontal="left" vertical="center"/>
      <protection locked="0"/>
    </xf>
    <xf numFmtId="0" fontId="16" fillId="0" borderId="27" xfId="0" applyFont="1" applyBorder="1" applyAlignment="1" applyProtection="1">
      <alignment horizontal="left" vertical="center" wrapText="1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4" fontId="16" fillId="0" borderId="27" xfId="0" applyNumberFormat="1" applyFont="1" applyBorder="1" applyAlignment="1" applyProtection="1">
      <alignment horizontal="right" vertical="center"/>
      <protection locked="0"/>
    </xf>
    <xf numFmtId="4" fontId="16" fillId="0" borderId="39" xfId="0" applyNumberFormat="1" applyFont="1" applyBorder="1" applyAlignment="1" applyProtection="1">
      <alignment horizontal="right" vertical="center"/>
      <protection locked="0"/>
    </xf>
    <xf numFmtId="4" fontId="16" fillId="0" borderId="34" xfId="0" applyNumberFormat="1" applyFont="1" applyBorder="1" applyAlignment="1" applyProtection="1">
      <alignment horizontal="right" vertical="center"/>
      <protection locked="0"/>
    </xf>
    <xf numFmtId="4" fontId="18" fillId="0" borderId="27" xfId="0" applyNumberFormat="1" applyFont="1" applyFill="1" applyBorder="1" applyAlignment="1" applyProtection="1">
      <alignment horizontal="right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4" fontId="18" fillId="0" borderId="27" xfId="0" applyNumberFormat="1" applyFont="1" applyBorder="1" applyAlignment="1" applyProtection="1">
      <alignment horizontal="right" vertical="center"/>
      <protection locked="0"/>
    </xf>
    <xf numFmtId="49" fontId="18" fillId="0" borderId="40" xfId="0" applyNumberFormat="1" applyFont="1" applyBorder="1" applyAlignment="1" applyProtection="1">
      <alignment horizontal="left" vertical="center"/>
      <protection locked="0"/>
    </xf>
    <xf numFmtId="4" fontId="18" fillId="0" borderId="41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4" fontId="18" fillId="0" borderId="41" xfId="0" applyNumberFormat="1" applyFont="1" applyBorder="1" applyAlignment="1" applyProtection="1">
      <alignment horizontal="right" vertical="center"/>
      <protection locked="0"/>
    </xf>
    <xf numFmtId="49" fontId="16" fillId="0" borderId="42" xfId="0" applyNumberFormat="1" applyFont="1" applyBorder="1" applyAlignment="1" applyProtection="1">
      <alignment horizontal="left" vertical="center"/>
      <protection locked="0"/>
    </xf>
    <xf numFmtId="0" fontId="16" fillId="0" borderId="43" xfId="0" applyFont="1" applyBorder="1" applyAlignment="1" applyProtection="1">
      <alignment horizontal="left" vertical="center" wrapText="1"/>
      <protection locked="0"/>
    </xf>
    <xf numFmtId="4" fontId="16" fillId="0" borderId="43" xfId="0" applyNumberFormat="1" applyFont="1" applyFill="1" applyBorder="1" applyAlignment="1" applyProtection="1">
      <alignment horizontal="right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4" fontId="16" fillId="0" borderId="43" xfId="0" applyNumberFormat="1" applyFont="1" applyBorder="1" applyAlignment="1" applyProtection="1">
      <alignment horizontal="right" vertical="center"/>
      <protection locked="0"/>
    </xf>
    <xf numFmtId="4" fontId="16" fillId="0" borderId="44" xfId="0" applyNumberFormat="1" applyFont="1" applyBorder="1" applyAlignment="1" applyProtection="1">
      <alignment horizontal="right" vertical="center"/>
      <protection locked="0"/>
    </xf>
    <xf numFmtId="49" fontId="16" fillId="0" borderId="17" xfId="0" applyNumberFormat="1" applyFont="1" applyBorder="1" applyAlignment="1" applyProtection="1">
      <alignment horizontal="left" vertical="center"/>
      <protection locked="0"/>
    </xf>
    <xf numFmtId="4" fontId="16" fillId="0" borderId="45" xfId="0" applyNumberFormat="1" applyFont="1" applyFill="1" applyBorder="1" applyAlignment="1" applyProtection="1">
      <alignment horizontal="right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4" fontId="16" fillId="0" borderId="45" xfId="0" applyNumberFormat="1" applyFont="1" applyBorder="1" applyAlignment="1" applyProtection="1">
      <alignment horizontal="right" vertical="center"/>
      <protection locked="0"/>
    </xf>
    <xf numFmtId="4" fontId="16" fillId="0" borderId="46" xfId="0" applyNumberFormat="1" applyFont="1" applyBorder="1" applyAlignment="1" applyProtection="1">
      <alignment horizontal="right" vertical="center"/>
      <protection locked="0"/>
    </xf>
    <xf numFmtId="49" fontId="16" fillId="0" borderId="47" xfId="0" applyNumberFormat="1" applyFont="1" applyBorder="1" applyAlignment="1" applyProtection="1">
      <alignment horizontal="left" vertical="center"/>
      <protection locked="0"/>
    </xf>
    <xf numFmtId="4" fontId="16" fillId="0" borderId="48" xfId="0" applyNumberFormat="1" applyFont="1" applyBorder="1" applyAlignment="1" applyProtection="1">
      <alignment horizontal="right" vertical="center"/>
      <protection locked="0"/>
    </xf>
    <xf numFmtId="49" fontId="18" fillId="0" borderId="24" xfId="0" applyNumberFormat="1" applyFont="1" applyBorder="1" applyAlignment="1" applyProtection="1">
      <alignment horizontal="left" vertical="center"/>
      <protection locked="0"/>
    </xf>
    <xf numFmtId="4" fontId="18" fillId="0" borderId="25" xfId="0" applyNumberFormat="1" applyFont="1" applyFill="1" applyBorder="1" applyAlignment="1" applyProtection="1">
      <alignment horizontal="right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4" fontId="18" fillId="0" borderId="25" xfId="0" applyNumberFormat="1" applyFont="1" applyBorder="1" applyAlignment="1" applyProtection="1">
      <alignment horizontal="right" vertical="center"/>
      <protection locked="0"/>
    </xf>
    <xf numFmtId="49" fontId="16" fillId="0" borderId="26" xfId="0" applyNumberFormat="1" applyFont="1" applyBorder="1" applyAlignment="1" applyProtection="1">
      <alignment horizontal="left" vertical="center"/>
      <protection locked="0"/>
    </xf>
    <xf numFmtId="0" fontId="16" fillId="0" borderId="27" xfId="0" applyFont="1" applyBorder="1" applyAlignment="1" applyProtection="1">
      <alignment horizontal="left" vertical="center" wrapText="1"/>
      <protection locked="0"/>
    </xf>
    <xf numFmtId="4" fontId="18" fillId="0" borderId="27" xfId="0" applyNumberFormat="1" applyFont="1" applyFill="1" applyBorder="1" applyAlignment="1" applyProtection="1">
      <alignment horizontal="right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4" fontId="18" fillId="0" borderId="27" xfId="0" applyNumberFormat="1" applyFont="1" applyBorder="1" applyAlignment="1" applyProtection="1">
      <alignment horizontal="right" vertical="center"/>
      <protection locked="0"/>
    </xf>
    <xf numFmtId="49" fontId="16" fillId="0" borderId="20" xfId="0" applyNumberFormat="1" applyFont="1" applyBorder="1" applyAlignment="1" applyProtection="1">
      <alignment horizontal="left" vertical="center"/>
      <protection locked="0"/>
    </xf>
    <xf numFmtId="4" fontId="16" fillId="0" borderId="28" xfId="0" applyNumberFormat="1" applyFont="1" applyBorder="1" applyAlignment="1" applyProtection="1">
      <alignment horizontal="right" vertical="center"/>
      <protection locked="0"/>
    </xf>
    <xf numFmtId="4" fontId="16" fillId="0" borderId="48" xfId="0" applyNumberFormat="1" applyFont="1" applyBorder="1" applyAlignment="1" applyProtection="1">
      <alignment horizontal="right" vertical="center"/>
      <protection locked="0"/>
    </xf>
    <xf numFmtId="49" fontId="18" fillId="0" borderId="33" xfId="0" applyNumberFormat="1" applyFont="1" applyBorder="1" applyAlignment="1" applyProtection="1">
      <alignment horizontal="left" vertical="center"/>
      <protection locked="0"/>
    </xf>
    <xf numFmtId="4" fontId="18" fillId="0" borderId="34" xfId="0" applyNumberFormat="1" applyFont="1" applyFill="1" applyBorder="1" applyAlignment="1" applyProtection="1">
      <alignment horizontal="right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4" fontId="18" fillId="0" borderId="34" xfId="0" applyNumberFormat="1" applyFont="1" applyBorder="1" applyAlignment="1" applyProtection="1">
      <alignment horizontal="right" vertical="center"/>
      <protection locked="0"/>
    </xf>
    <xf numFmtId="49" fontId="17" fillId="0" borderId="49" xfId="0" applyNumberFormat="1" applyFont="1" applyBorder="1" applyAlignment="1" applyProtection="1">
      <alignment horizontal="left" vertical="center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4" fontId="17" fillId="0" borderId="50" xfId="0" applyNumberFormat="1" applyFont="1" applyFill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4" fontId="17" fillId="0" borderId="50" xfId="0" applyNumberFormat="1" applyFont="1" applyBorder="1" applyAlignment="1" applyProtection="1">
      <alignment horizontal="center" vertical="center"/>
      <protection locked="0"/>
    </xf>
    <xf numFmtId="4" fontId="17" fillId="0" borderId="51" xfId="0" applyNumberFormat="1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left" vertical="center" wrapText="1"/>
      <protection locked="0"/>
    </xf>
    <xf numFmtId="4" fontId="17" fillId="0" borderId="18" xfId="0" applyNumberFormat="1" applyFont="1" applyFill="1" applyBorder="1" applyAlignment="1" applyProtection="1">
      <alignment horizontal="center" vertical="center"/>
      <protection locked="0"/>
    </xf>
    <xf numFmtId="4" fontId="17" fillId="0" borderId="18" xfId="0" applyNumberFormat="1" applyFont="1" applyBorder="1" applyAlignment="1" applyProtection="1">
      <alignment horizontal="center" vertical="center"/>
      <protection locked="0"/>
    </xf>
    <xf numFmtId="4" fontId="17" fillId="0" borderId="19" xfId="0" applyNumberFormat="1" applyFont="1" applyBorder="1" applyAlignment="1" applyProtection="1">
      <alignment horizontal="center" vertical="center"/>
      <protection locked="0"/>
    </xf>
    <xf numFmtId="4" fontId="16" fillId="0" borderId="18" xfId="0" applyNumberFormat="1" applyFont="1" applyFill="1" applyBorder="1" applyAlignment="1" applyProtection="1">
      <alignment horizontal="right" vertical="center"/>
      <protection locked="0"/>
    </xf>
    <xf numFmtId="4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4" fontId="20" fillId="0" borderId="32" xfId="0" applyNumberFormat="1" applyFont="1" applyBorder="1" applyAlignment="1" applyProtection="1">
      <alignment horizontal="center" vertical="center"/>
      <protection locked="0"/>
    </xf>
    <xf numFmtId="4" fontId="17" fillId="0" borderId="50" xfId="0" applyNumberFormat="1" applyFont="1" applyFill="1" applyBorder="1" applyAlignment="1" applyProtection="1">
      <alignment horizontal="right" vertical="center"/>
      <protection locked="0"/>
    </xf>
    <xf numFmtId="4" fontId="17" fillId="0" borderId="50" xfId="0" applyNumberFormat="1" applyFont="1" applyBorder="1" applyAlignment="1" applyProtection="1">
      <alignment horizontal="right" vertical="center"/>
      <protection locked="0"/>
    </xf>
    <xf numFmtId="4" fontId="17" fillId="0" borderId="51" xfId="0" applyNumberFormat="1" applyFont="1" applyBorder="1" applyAlignment="1" applyProtection="1">
      <alignment horizontal="right" vertical="center"/>
      <protection locked="0"/>
    </xf>
    <xf numFmtId="49" fontId="16" fillId="0" borderId="52" xfId="0" applyNumberFormat="1" applyFont="1" applyBorder="1" applyAlignment="1" applyProtection="1">
      <alignment horizontal="left" vertical="center"/>
      <protection locked="0"/>
    </xf>
    <xf numFmtId="4" fontId="16" fillId="0" borderId="53" xfId="0" applyNumberFormat="1" applyFont="1" applyBorder="1" applyAlignment="1" applyProtection="1">
      <alignment horizontal="right" vertical="center"/>
      <protection locked="0"/>
    </xf>
    <xf numFmtId="4" fontId="16" fillId="0" borderId="54" xfId="0" applyNumberFormat="1" applyFont="1" applyBorder="1" applyAlignment="1" applyProtection="1">
      <alignment horizontal="right" vertical="center"/>
      <protection locked="0"/>
    </xf>
    <xf numFmtId="0" fontId="16" fillId="0" borderId="55" xfId="0" applyFont="1" applyBorder="1" applyAlignment="1" applyProtection="1">
      <alignment horizontal="left" vertical="center" wrapText="1"/>
      <protection locked="0"/>
    </xf>
    <xf numFmtId="4" fontId="16" fillId="0" borderId="55" xfId="0" applyNumberFormat="1" applyFont="1" applyFill="1" applyBorder="1" applyAlignment="1" applyProtection="1">
      <alignment horizontal="right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4" fontId="16" fillId="0" borderId="55" xfId="0" applyNumberFormat="1" applyFont="1" applyBorder="1" applyAlignment="1" applyProtection="1">
      <alignment horizontal="right" vertical="center"/>
      <protection locked="0"/>
    </xf>
    <xf numFmtId="4" fontId="16" fillId="0" borderId="56" xfId="0" applyNumberFormat="1" applyFont="1" applyBorder="1" applyAlignment="1" applyProtection="1">
      <alignment horizontal="right" vertical="center"/>
      <protection locked="0"/>
    </xf>
    <xf numFmtId="0" fontId="22" fillId="0" borderId="20" xfId="0" applyFont="1" applyBorder="1" applyAlignment="1" applyProtection="1">
      <alignment vertical="center" wrapText="1"/>
      <protection locked="0"/>
    </xf>
    <xf numFmtId="49" fontId="16" fillId="0" borderId="47" xfId="0" applyNumberFormat="1" applyFont="1" applyFill="1" applyBorder="1" applyAlignment="1" applyProtection="1">
      <alignment horizontal="left" vertical="center"/>
      <protection locked="0"/>
    </xf>
    <xf numFmtId="4" fontId="16" fillId="0" borderId="57" xfId="0" applyNumberFormat="1" applyFont="1" applyFill="1" applyBorder="1" applyAlignment="1" applyProtection="1">
      <alignment horizontal="right" vertical="center"/>
      <protection locked="0"/>
    </xf>
    <xf numFmtId="49" fontId="20" fillId="0" borderId="58" xfId="0" applyNumberFormat="1" applyFont="1" applyBorder="1" applyAlignment="1" applyProtection="1">
      <alignment horizontal="left" vertical="center"/>
      <protection locked="0"/>
    </xf>
    <xf numFmtId="4" fontId="20" fillId="0" borderId="59" xfId="0" applyNumberFormat="1" applyFont="1" applyFill="1" applyBorder="1" applyAlignment="1" applyProtection="1">
      <alignment horizontal="right" vertical="center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4" fontId="20" fillId="0" borderId="59" xfId="0" applyNumberFormat="1" applyFont="1" applyBorder="1" applyAlignment="1" applyProtection="1">
      <alignment horizontal="right" vertical="center"/>
      <protection locked="0"/>
    </xf>
    <xf numFmtId="49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4" fontId="17" fillId="0" borderId="19" xfId="0" applyNumberFormat="1" applyFont="1" applyFill="1" applyBorder="1" applyAlignment="1" applyProtection="1">
      <alignment horizontal="right" vertical="center"/>
      <protection locked="0"/>
    </xf>
    <xf numFmtId="49" fontId="16" fillId="0" borderId="33" xfId="0" applyNumberFormat="1" applyFont="1" applyFill="1" applyBorder="1" applyAlignment="1" applyProtection="1">
      <alignment horizontal="left" vertical="center"/>
      <protection locked="0"/>
    </xf>
    <xf numFmtId="49" fontId="16" fillId="0" borderId="23" xfId="0" applyNumberFormat="1" applyFont="1" applyFill="1" applyBorder="1" applyAlignment="1" applyProtection="1">
      <alignment horizontal="left" vertical="center"/>
      <protection locked="0"/>
    </xf>
    <xf numFmtId="49" fontId="20" fillId="0" borderId="31" xfId="0" applyNumberFormat="1" applyFont="1" applyFill="1" applyBorder="1" applyAlignment="1" applyProtection="1">
      <alignment horizontal="left" vertical="center"/>
      <protection locked="0"/>
    </xf>
    <xf numFmtId="4" fontId="25" fillId="0" borderId="32" xfId="0" applyNumberFormat="1" applyFont="1" applyFill="1" applyBorder="1" applyAlignment="1" applyProtection="1">
      <alignment horizontal="right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 applyProtection="1">
      <alignment horizontal="left" vertical="center"/>
      <protection locked="0"/>
    </xf>
    <xf numFmtId="4" fontId="25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49" fontId="27" fillId="0" borderId="0" xfId="0" applyNumberFormat="1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4" fontId="27" fillId="0" borderId="0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4" fontId="27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4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4" fontId="9" fillId="0" borderId="60" xfId="0" applyNumberFormat="1" applyFont="1" applyBorder="1" applyAlignment="1" applyProtection="1">
      <alignment horizontal="right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4" fontId="16" fillId="0" borderId="0" xfId="0" applyNumberFormat="1" applyFont="1" applyBorder="1" applyAlignment="1" applyProtection="1">
      <alignment horizontal="right" vertical="center"/>
      <protection locked="0"/>
    </xf>
    <xf numFmtId="4" fontId="1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10" fillId="8" borderId="0" xfId="0" applyFont="1" applyFill="1" applyAlignment="1" applyProtection="1">
      <alignment horizontal="left"/>
      <protection locked="0"/>
    </xf>
    <xf numFmtId="0" fontId="10" fillId="8" borderId="0" xfId="0" applyFont="1" applyFill="1" applyAlignment="1" applyProtection="1">
      <alignment/>
      <protection locked="0"/>
    </xf>
    <xf numFmtId="0" fontId="9" fillId="8" borderId="0" xfId="0" applyFont="1" applyFill="1" applyAlignment="1" applyProtection="1">
      <alignment/>
      <protection locked="0"/>
    </xf>
    <xf numFmtId="0" fontId="8" fillId="8" borderId="0" xfId="0" applyFont="1" applyFill="1" applyAlignment="1" applyProtection="1">
      <alignment horizontal="center"/>
      <protection locked="0"/>
    </xf>
    <xf numFmtId="4" fontId="8" fillId="8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4" fontId="8" fillId="0" borderId="0" xfId="0" applyNumberFormat="1" applyFont="1" applyFill="1" applyAlignment="1" applyProtection="1">
      <alignment horizontal="right"/>
      <protection locked="0"/>
    </xf>
    <xf numFmtId="4" fontId="8" fillId="35" borderId="0" xfId="0" applyNumberFormat="1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left" indent="2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 horizontal="left" indent="2"/>
      <protection locked="0"/>
    </xf>
    <xf numFmtId="0" fontId="70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8" borderId="0" xfId="0" applyFont="1" applyFill="1" applyAlignment="1" applyProtection="1">
      <alignment horizontal="left" vertical="center"/>
      <protection locked="0"/>
    </xf>
    <xf numFmtId="0" fontId="10" fillId="8" borderId="0" xfId="0" applyFont="1" applyFill="1" applyAlignment="1" applyProtection="1">
      <alignment vertical="center"/>
      <protection locked="0"/>
    </xf>
    <xf numFmtId="0" fontId="9" fillId="8" borderId="0" xfId="0" applyFont="1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horizontal="center" vertical="center"/>
      <protection locked="0"/>
    </xf>
    <xf numFmtId="4" fontId="8" fillId="8" borderId="0" xfId="0" applyNumberFormat="1" applyFont="1" applyFill="1" applyAlignment="1" applyProtection="1">
      <alignment vertical="center"/>
      <protection locked="0"/>
    </xf>
    <xf numFmtId="0" fontId="10" fillId="8" borderId="13" xfId="0" applyFont="1" applyFill="1" applyBorder="1" applyAlignment="1" applyProtection="1">
      <alignment horizontal="left" vertical="center"/>
      <protection locked="0"/>
    </xf>
    <xf numFmtId="0" fontId="10" fillId="8" borderId="13" xfId="0" applyFont="1" applyFill="1" applyBorder="1" applyAlignment="1" applyProtection="1">
      <alignment vertical="center"/>
      <protection locked="0"/>
    </xf>
    <xf numFmtId="0" fontId="9" fillId="8" borderId="13" xfId="0" applyFont="1" applyFill="1" applyBorder="1" applyAlignment="1" applyProtection="1">
      <alignment vertical="center"/>
      <protection locked="0"/>
    </xf>
    <xf numFmtId="0" fontId="8" fillId="8" borderId="13" xfId="0" applyFont="1" applyFill="1" applyBorder="1" applyAlignment="1" applyProtection="1">
      <alignment horizontal="center" vertical="center"/>
      <protection locked="0"/>
    </xf>
    <xf numFmtId="4" fontId="8" fillId="8" borderId="13" xfId="0" applyNumberFormat="1" applyFont="1" applyFill="1" applyBorder="1" applyAlignment="1" applyProtection="1">
      <alignment vertical="center"/>
      <protection locked="0"/>
    </xf>
    <xf numFmtId="0" fontId="8" fillId="36" borderId="0" xfId="0" applyFont="1" applyFill="1" applyAlignment="1" applyProtection="1">
      <alignment horizontal="left"/>
      <protection locked="0"/>
    </xf>
    <xf numFmtId="0" fontId="10" fillId="36" borderId="0" xfId="0" applyFont="1" applyFill="1" applyAlignment="1" applyProtection="1">
      <alignment/>
      <protection locked="0"/>
    </xf>
    <xf numFmtId="0" fontId="9" fillId="36" borderId="0" xfId="0" applyFont="1" applyFill="1" applyAlignment="1" applyProtection="1">
      <alignment/>
      <protection locked="0"/>
    </xf>
    <xf numFmtId="0" fontId="8" fillId="36" borderId="0" xfId="0" applyFont="1" applyFill="1" applyAlignment="1" applyProtection="1">
      <alignment horizontal="center"/>
      <protection locked="0"/>
    </xf>
    <xf numFmtId="4" fontId="8" fillId="36" borderId="0" xfId="0" applyNumberFormat="1" applyFont="1" applyFill="1" applyAlignment="1" applyProtection="1">
      <alignment/>
      <protection locked="0"/>
    </xf>
    <xf numFmtId="0" fontId="8" fillId="36" borderId="0" xfId="0" applyFont="1" applyFill="1" applyAlignment="1" applyProtection="1">
      <alignment/>
      <protection locked="0"/>
    </xf>
    <xf numFmtId="4" fontId="10" fillId="36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4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Alignment="1" applyProtection="1">
      <alignment/>
      <protection locked="0"/>
    </xf>
    <xf numFmtId="0" fontId="7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48" applyFont="1" applyBorder="1" applyAlignment="1" applyProtection="1">
      <alignment vertical="center" wrapText="1"/>
      <protection/>
    </xf>
    <xf numFmtId="2" fontId="0" fillId="0" borderId="0" xfId="0" applyNumberFormat="1" applyFill="1" applyAlignment="1" applyProtection="1">
      <alignment horizontal="right"/>
      <protection/>
    </xf>
    <xf numFmtId="184" fontId="0" fillId="0" borderId="0" xfId="0" applyNumberFormat="1" applyFill="1" applyAlignment="1" applyProtection="1">
      <alignment horizontal="right"/>
      <protection/>
    </xf>
    <xf numFmtId="184" fontId="0" fillId="0" borderId="0" xfId="0" applyNumberFormat="1" applyFill="1" applyAlignment="1" applyProtection="1">
      <alignment horizontal="right"/>
      <protection locked="0"/>
    </xf>
    <xf numFmtId="4" fontId="0" fillId="0" borderId="0" xfId="48" applyNumberFormat="1" applyFont="1" applyFill="1" applyBorder="1" applyAlignment="1" applyProtection="1">
      <alignment vertical="center"/>
      <protection/>
    </xf>
    <xf numFmtId="4" fontId="16" fillId="0" borderId="21" xfId="0" applyNumberFormat="1" applyFont="1" applyFill="1" applyBorder="1" applyAlignment="1" applyProtection="1">
      <alignment horizontal="right" vertical="center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4" fontId="16" fillId="0" borderId="18" xfId="0" applyNumberFormat="1" applyFont="1" applyFill="1" applyBorder="1" applyAlignment="1" applyProtection="1">
      <alignment horizontal="right"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4" fontId="16" fillId="0" borderId="34" xfId="0" applyNumberFormat="1" applyFont="1" applyFill="1" applyBorder="1" applyAlignment="1" applyProtection="1">
      <alignment horizontal="right" vertical="center"/>
      <protection/>
    </xf>
    <xf numFmtId="0" fontId="16" fillId="0" borderId="34" xfId="0" applyFont="1" applyFill="1" applyBorder="1" applyAlignment="1" applyProtection="1">
      <alignment horizontal="center" vertical="center"/>
      <protection/>
    </xf>
    <xf numFmtId="4" fontId="16" fillId="0" borderId="35" xfId="0" applyNumberFormat="1" applyFont="1" applyFill="1" applyBorder="1" applyAlignment="1" applyProtection="1">
      <alignment horizontal="right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4" fontId="8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4" fontId="11" fillId="0" borderId="0" xfId="0" applyNumberFormat="1" applyFont="1" applyBorder="1" applyAlignment="1" applyProtection="1">
      <alignment horizontal="center" vertical="center"/>
      <protection locked="0"/>
    </xf>
    <xf numFmtId="0" fontId="6" fillId="37" borderId="0" xfId="0" applyFont="1" applyFill="1" applyAlignment="1" applyProtection="1">
      <alignment horizontal="center"/>
      <protection locked="0"/>
    </xf>
    <xf numFmtId="0" fontId="7" fillId="37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9" fontId="0" fillId="0" borderId="0" xfId="0" applyNumberFormat="1" applyFont="1" applyAlignment="1" applyProtection="1">
      <alignment horizontal="left" vertical="top"/>
      <protection/>
    </xf>
    <xf numFmtId="49" fontId="0" fillId="0" borderId="0" xfId="0" applyNumberForma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 wrapText="1"/>
      <protection/>
    </xf>
    <xf numFmtId="49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/>
    </xf>
    <xf numFmtId="186" fontId="0" fillId="0" borderId="0" xfId="48" applyNumberFormat="1" applyFont="1" applyBorder="1" applyAlignment="1" applyProtection="1" quotePrefix="1">
      <alignment vertical="center" wrapText="1"/>
      <protection/>
    </xf>
    <xf numFmtId="4" fontId="0" fillId="0" borderId="0" xfId="48" applyNumberFormat="1" applyFont="1" applyBorder="1" applyAlignment="1" applyProtection="1">
      <alignment horizontal="right" vertical="center"/>
      <protection/>
    </xf>
    <xf numFmtId="0" fontId="72" fillId="0" borderId="0" xfId="48" applyFont="1" applyFill="1" applyBorder="1" applyAlignment="1" applyProtection="1">
      <alignment horizontal="left" vertical="center" wrapText="1"/>
      <protection/>
    </xf>
    <xf numFmtId="186" fontId="14" fillId="0" borderId="0" xfId="48" applyNumberFormat="1" applyFont="1" applyBorder="1" applyAlignment="1" applyProtection="1">
      <alignment vertical="center" wrapText="1"/>
      <protection/>
    </xf>
    <xf numFmtId="0" fontId="0" fillId="0" borderId="0" xfId="48" applyFont="1" applyFill="1" applyBorder="1" applyAlignment="1" applyProtection="1">
      <alignment horizontal="right" vertical="center" wrapText="1"/>
      <protection/>
    </xf>
    <xf numFmtId="0" fontId="0" fillId="0" borderId="0" xfId="48" applyFont="1" applyFill="1" applyBorder="1" applyAlignment="1" applyProtection="1">
      <alignment horizontal="left" vertical="center" wrapText="1"/>
      <protection/>
    </xf>
    <xf numFmtId="0" fontId="0" fillId="0" borderId="0" xfId="48" applyFont="1" applyBorder="1" applyAlignment="1" applyProtection="1" quotePrefix="1">
      <alignment vertical="center" wrapText="1"/>
      <protection/>
    </xf>
    <xf numFmtId="186" fontId="0" fillId="0" borderId="0" xfId="48" applyNumberFormat="1" applyFont="1" applyBorder="1" applyAlignment="1" applyProtection="1">
      <alignment horizontal="left" vertical="center" wrapText="1"/>
      <protection/>
    </xf>
    <xf numFmtId="186" fontId="0" fillId="0" borderId="0" xfId="48" applyNumberFormat="1" applyFont="1" applyBorder="1" applyAlignment="1" applyProtection="1" quotePrefix="1">
      <alignment horizontal="left" vertical="center" wrapText="1"/>
      <protection/>
    </xf>
    <xf numFmtId="186" fontId="0" fillId="0" borderId="0" xfId="48" applyNumberFormat="1" applyFont="1" applyFill="1" applyBorder="1" applyAlignment="1" applyProtection="1" quotePrefix="1">
      <alignment horizontal="left" vertical="center" wrapText="1"/>
      <protection/>
    </xf>
    <xf numFmtId="0" fontId="0" fillId="0" borderId="0" xfId="48" applyFont="1" applyFill="1" applyBorder="1" applyAlignment="1" applyProtection="1">
      <alignment vertical="center" wrapText="1"/>
      <protection/>
    </xf>
    <xf numFmtId="4" fontId="0" fillId="0" borderId="0" xfId="48" applyNumberFormat="1" applyFont="1" applyFill="1" applyBorder="1" applyAlignment="1" applyProtection="1">
      <alignment horizontal="right" vertical="center"/>
      <protection/>
    </xf>
    <xf numFmtId="186" fontId="0" fillId="0" borderId="0" xfId="48" applyNumberFormat="1" applyFont="1" applyFill="1" applyBorder="1" applyAlignment="1" applyProtection="1">
      <alignment vertical="center" wrapText="1"/>
      <protection/>
    </xf>
    <xf numFmtId="3" fontId="0" fillId="0" borderId="0" xfId="48" applyNumberFormat="1" applyFont="1" applyFill="1" applyBorder="1" applyAlignment="1" applyProtection="1">
      <alignment vertical="center"/>
      <protection/>
    </xf>
    <xf numFmtId="4" fontId="0" fillId="0" borderId="0" xfId="48" applyNumberFormat="1" applyFont="1" applyBorder="1" applyAlignment="1" applyProtection="1">
      <alignment vertical="center"/>
      <protection/>
    </xf>
    <xf numFmtId="189" fontId="0" fillId="0" borderId="0" xfId="48" applyNumberFormat="1" applyFont="1" applyBorder="1" applyAlignment="1" applyProtection="1">
      <alignment vertical="center" wrapText="1"/>
      <protection/>
    </xf>
    <xf numFmtId="0" fontId="0" fillId="0" borderId="0" xfId="48" applyFont="1" applyBorder="1" applyAlignment="1" applyProtection="1">
      <alignment horizontal="right" vertical="center" wrapText="1"/>
      <protection/>
    </xf>
    <xf numFmtId="189" fontId="0" fillId="0" borderId="0" xfId="48" applyNumberFormat="1" applyFont="1" applyFill="1" applyBorder="1" applyAlignment="1" applyProtection="1">
      <alignment vertical="center" wrapText="1"/>
      <protection/>
    </xf>
    <xf numFmtId="186" fontId="0" fillId="0" borderId="0" xfId="48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189" fontId="0" fillId="0" borderId="0" xfId="48" applyNumberFormat="1" applyFont="1" applyBorder="1" applyAlignment="1" applyProtection="1">
      <alignment horizontal="left" vertical="center" wrapText="1"/>
      <protection/>
    </xf>
    <xf numFmtId="0" fontId="0" fillId="0" borderId="0" xfId="48" applyFont="1" applyAlignment="1" applyProtection="1">
      <alignment horizontal="left" vertical="center" wrapText="1"/>
      <protection/>
    </xf>
    <xf numFmtId="3" fontId="0" fillId="0" borderId="0" xfId="48" applyNumberFormat="1" applyFont="1" applyFill="1" applyBorder="1" applyAlignment="1" applyProtection="1">
      <alignment horizontal="right" vertical="center"/>
      <protection/>
    </xf>
    <xf numFmtId="186" fontId="0" fillId="33" borderId="0" xfId="48" applyNumberFormat="1" applyFont="1" applyFill="1" applyBorder="1" applyAlignment="1" applyProtection="1" quotePrefix="1">
      <alignment vertical="center" wrapText="1"/>
      <protection/>
    </xf>
    <xf numFmtId="0" fontId="0" fillId="35" borderId="0" xfId="48" applyFont="1" applyFill="1" applyBorder="1" applyAlignment="1" applyProtection="1">
      <alignment vertical="center" wrapText="1"/>
      <protection/>
    </xf>
    <xf numFmtId="0" fontId="14" fillId="0" borderId="0" xfId="48" applyFont="1" applyFill="1" applyBorder="1" applyAlignment="1" applyProtection="1">
      <alignment horizontal="right" vertical="center" wrapText="1"/>
      <protection/>
    </xf>
    <xf numFmtId="4" fontId="0" fillId="33" borderId="0" xfId="48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Border="1" applyAlignment="1" applyProtection="1">
      <alignment vertical="center"/>
      <protection/>
    </xf>
    <xf numFmtId="3" fontId="14" fillId="0" borderId="0" xfId="48" applyNumberFormat="1" applyFont="1" applyBorder="1" applyAlignment="1" applyProtection="1">
      <alignment vertical="center"/>
      <protection/>
    </xf>
    <xf numFmtId="4" fontId="16" fillId="0" borderId="61" xfId="0" applyNumberFormat="1" applyFont="1" applyBorder="1" applyAlignment="1" applyProtection="1">
      <alignment horizontal="right" vertical="center"/>
      <protection locked="0"/>
    </xf>
    <xf numFmtId="4" fontId="17" fillId="0" borderId="62" xfId="0" applyNumberFormat="1" applyFont="1" applyBorder="1" applyAlignment="1" applyProtection="1">
      <alignment horizontal="right" vertical="center"/>
      <protection locked="0"/>
    </xf>
    <xf numFmtId="4" fontId="17" fillId="0" borderId="63" xfId="0" applyNumberFormat="1" applyFont="1" applyBorder="1" applyAlignment="1" applyProtection="1">
      <alignment horizontal="right" vertical="center"/>
      <protection locked="0"/>
    </xf>
    <xf numFmtId="4" fontId="17" fillId="0" borderId="0" xfId="0" applyNumberFormat="1" applyFont="1" applyBorder="1" applyAlignment="1" applyProtection="1">
      <alignment horizontal="right" vertical="center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0" borderId="30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0" borderId="34" xfId="0" applyFont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 applyProtection="1">
      <alignment horizontal="left" vertical="center" wrapText="1"/>
      <protection locked="0"/>
    </xf>
    <xf numFmtId="0" fontId="17" fillId="0" borderId="32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6" fillId="0" borderId="28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center" vertical="center"/>
      <protection/>
    </xf>
    <xf numFmtId="4" fontId="16" fillId="0" borderId="64" xfId="0" applyNumberFormat="1" applyFont="1" applyBorder="1" applyAlignment="1" applyProtection="1">
      <alignment horizontal="right" vertical="center"/>
      <protection/>
    </xf>
    <xf numFmtId="0" fontId="16" fillId="0" borderId="27" xfId="0" applyFont="1" applyFill="1" applyBorder="1" applyAlignment="1" applyProtection="1">
      <alignment horizontal="left" vertical="center" wrapText="1"/>
      <protection/>
    </xf>
    <xf numFmtId="4" fontId="16" fillId="0" borderId="27" xfId="0" applyNumberFormat="1" applyFont="1" applyFill="1" applyBorder="1" applyAlignment="1" applyProtection="1">
      <alignment horizontal="right" vertical="center"/>
      <protection/>
    </xf>
    <xf numFmtId="0" fontId="16" fillId="0" borderId="27" xfId="0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left" vertical="center" wrapText="1"/>
      <protection/>
    </xf>
    <xf numFmtId="4" fontId="16" fillId="0" borderId="28" xfId="0" applyNumberFormat="1" applyFont="1" applyFill="1" applyBorder="1" applyAlignment="1" applyProtection="1">
      <alignment horizontal="right"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left" vertical="center" wrapText="1"/>
      <protection/>
    </xf>
    <xf numFmtId="4" fontId="16" fillId="0" borderId="39" xfId="0" applyNumberFormat="1" applyFont="1" applyFill="1" applyBorder="1" applyAlignment="1" applyProtection="1">
      <alignment horizontal="right" vertical="center"/>
      <protection/>
    </xf>
    <xf numFmtId="4" fontId="16" fillId="0" borderId="64" xfId="0" applyNumberFormat="1" applyFont="1" applyFill="1" applyBorder="1" applyAlignment="1" applyProtection="1">
      <alignment horizontal="right" vertical="center"/>
      <protection/>
    </xf>
    <xf numFmtId="4" fontId="16" fillId="0" borderId="19" xfId="0" applyNumberFormat="1" applyFont="1" applyFill="1" applyBorder="1" applyAlignment="1" applyProtection="1">
      <alignment horizontal="right" vertical="center"/>
      <protection/>
    </xf>
    <xf numFmtId="4" fontId="16" fillId="0" borderId="36" xfId="0" applyNumberFormat="1" applyFont="1" applyFill="1" applyBorder="1" applyAlignment="1" applyProtection="1">
      <alignment horizontal="right" vertical="center"/>
      <protection/>
    </xf>
    <xf numFmtId="0" fontId="16" fillId="0" borderId="34" xfId="0" applyFont="1" applyBorder="1" applyAlignment="1" applyProtection="1">
      <alignment horizontal="left" vertical="center" wrapText="1"/>
      <protection/>
    </xf>
    <xf numFmtId="0" fontId="16" fillId="0" borderId="35" xfId="0" applyFont="1" applyBorder="1" applyAlignment="1" applyProtection="1">
      <alignment horizontal="center" vertical="center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4" fontId="16" fillId="0" borderId="65" xfId="0" applyNumberFormat="1" applyFont="1" applyBorder="1" applyAlignment="1" applyProtection="1">
      <alignment horizontal="right" vertical="center"/>
      <protection/>
    </xf>
    <xf numFmtId="4" fontId="16" fillId="0" borderId="66" xfId="0" applyNumberFormat="1" applyFont="1" applyBorder="1" applyAlignment="1" applyProtection="1">
      <alignment horizontal="right" vertical="center"/>
      <protection/>
    </xf>
    <xf numFmtId="4" fontId="16" fillId="0" borderId="61" xfId="0" applyNumberFormat="1" applyFont="1" applyBorder="1" applyAlignment="1" applyProtection="1">
      <alignment horizontal="right" vertical="center"/>
      <protection/>
    </xf>
    <xf numFmtId="0" fontId="16" fillId="0" borderId="38" xfId="0" applyFont="1" applyBorder="1" applyAlignment="1" applyProtection="1">
      <alignment horizontal="left" vertical="center" wrapText="1"/>
      <protection/>
    </xf>
    <xf numFmtId="4" fontId="16" fillId="0" borderId="38" xfId="0" applyNumberFormat="1" applyFont="1" applyFill="1" applyBorder="1" applyAlignment="1" applyProtection="1">
      <alignment horizontal="right" vertical="center"/>
      <protection/>
    </xf>
    <xf numFmtId="0" fontId="16" fillId="0" borderId="38" xfId="0" applyFont="1" applyBorder="1" applyAlignment="1" applyProtection="1">
      <alignment horizontal="center" vertical="center"/>
      <protection/>
    </xf>
    <xf numFmtId="4" fontId="16" fillId="0" borderId="67" xfId="0" applyNumberFormat="1" applyFont="1" applyBorder="1" applyAlignment="1" applyProtection="1">
      <alignment horizontal="right"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4" fontId="16" fillId="0" borderId="68" xfId="0" applyNumberFormat="1" applyFont="1" applyBorder="1" applyAlignment="1" applyProtection="1">
      <alignment horizontal="right" vertical="center"/>
      <protection/>
    </xf>
    <xf numFmtId="0" fontId="22" fillId="0" borderId="45" xfId="0" applyFont="1" applyBorder="1" applyAlignment="1" applyProtection="1">
      <alignment wrapText="1"/>
      <protection/>
    </xf>
    <xf numFmtId="4" fontId="16" fillId="0" borderId="45" xfId="0" applyNumberFormat="1" applyFont="1" applyFill="1" applyBorder="1" applyAlignment="1" applyProtection="1">
      <alignment horizontal="right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vertical="center" wrapText="1"/>
      <protection/>
    </xf>
    <xf numFmtId="4" fontId="16" fillId="0" borderId="48" xfId="0" applyNumberFormat="1" applyFont="1" applyFill="1" applyBorder="1" applyAlignment="1" applyProtection="1">
      <alignment horizontal="right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4" fontId="16" fillId="0" borderId="46" xfId="0" applyNumberFormat="1" applyFont="1" applyBorder="1" applyAlignment="1" applyProtection="1">
      <alignment horizontal="right" vertical="center"/>
      <protection/>
    </xf>
    <xf numFmtId="4" fontId="16" fillId="0" borderId="69" xfId="0" applyNumberFormat="1" applyFont="1" applyBorder="1" applyAlignment="1" applyProtection="1">
      <alignment horizontal="right" vertical="center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4" fontId="16" fillId="0" borderId="28" xfId="0" applyNumberFormat="1" applyFont="1" applyFill="1" applyBorder="1" applyAlignment="1" applyProtection="1">
      <alignment horizontal="right"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left" vertical="center" wrapText="1"/>
      <protection/>
    </xf>
    <xf numFmtId="4" fontId="16" fillId="0" borderId="48" xfId="0" applyNumberFormat="1" applyFont="1" applyFill="1" applyBorder="1" applyAlignment="1" applyProtection="1">
      <alignment horizontal="right" vertical="center"/>
      <protection/>
    </xf>
    <xf numFmtId="0" fontId="16" fillId="0" borderId="18" xfId="0" applyFont="1" applyBorder="1" applyAlignment="1" applyProtection="1">
      <alignment horizontal="left" vertical="center" wrapText="1"/>
      <protection/>
    </xf>
    <xf numFmtId="4" fontId="16" fillId="0" borderId="18" xfId="0" applyNumberFormat="1" applyFont="1" applyFill="1" applyBorder="1" applyAlignment="1" applyProtection="1">
      <alignment horizontal="right" vertical="center"/>
      <protection/>
    </xf>
    <xf numFmtId="0" fontId="16" fillId="0" borderId="28" xfId="0" applyFont="1" applyFill="1" applyBorder="1" applyAlignment="1" applyProtection="1">
      <alignment horizontal="center" vertical="center"/>
      <protection/>
    </xf>
    <xf numFmtId="4" fontId="16" fillId="0" borderId="19" xfId="0" applyNumberFormat="1" applyFont="1" applyBorder="1" applyAlignment="1" applyProtection="1">
      <alignment horizontal="right" vertical="center"/>
      <protection/>
    </xf>
    <xf numFmtId="0" fontId="22" fillId="0" borderId="28" xfId="0" applyFont="1" applyBorder="1" applyAlignment="1" applyProtection="1">
      <alignment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0" fontId="16" fillId="0" borderId="70" xfId="0" applyFont="1" applyBorder="1" applyAlignment="1" applyProtection="1">
      <alignment horizontal="left" vertical="center" wrapText="1"/>
      <protection/>
    </xf>
    <xf numFmtId="4" fontId="16" fillId="0" borderId="70" xfId="0" applyNumberFormat="1" applyFont="1" applyFill="1" applyBorder="1" applyAlignment="1" applyProtection="1">
      <alignment horizontal="right" vertical="center"/>
      <protection/>
    </xf>
    <xf numFmtId="0" fontId="16" fillId="0" borderId="53" xfId="0" applyFont="1" applyBorder="1" applyAlignment="1" applyProtection="1">
      <alignment horizontal="center" vertical="center"/>
      <protection/>
    </xf>
    <xf numFmtId="0" fontId="16" fillId="0" borderId="54" xfId="0" applyFont="1" applyFill="1" applyBorder="1" applyAlignment="1" applyProtection="1">
      <alignment horizontal="left" vertical="center" wrapText="1"/>
      <protection/>
    </xf>
    <xf numFmtId="4" fontId="16" fillId="0" borderId="43" xfId="0" applyNumberFormat="1" applyFont="1" applyFill="1" applyBorder="1" applyAlignment="1" applyProtection="1">
      <alignment horizontal="right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4" fontId="16" fillId="0" borderId="71" xfId="0" applyNumberFormat="1" applyFont="1" applyBorder="1" applyAlignment="1" applyProtection="1">
      <alignment horizontal="right" vertical="center"/>
      <protection/>
    </xf>
    <xf numFmtId="4" fontId="16" fillId="0" borderId="72" xfId="0" applyNumberFormat="1" applyFont="1" applyBorder="1" applyAlignment="1" applyProtection="1">
      <alignment horizontal="right" vertical="center"/>
      <protection/>
    </xf>
    <xf numFmtId="0" fontId="16" fillId="0" borderId="45" xfId="0" applyFont="1" applyBorder="1" applyAlignment="1" applyProtection="1">
      <alignment horizontal="left" vertical="center" wrapText="1"/>
      <protection/>
    </xf>
    <xf numFmtId="4" fontId="16" fillId="0" borderId="46" xfId="0" applyNumberFormat="1" applyFont="1" applyFill="1" applyBorder="1" applyAlignment="1" applyProtection="1">
      <alignment horizontal="right" vertical="center"/>
      <protection/>
    </xf>
    <xf numFmtId="0" fontId="16" fillId="0" borderId="18" xfId="0" applyFont="1" applyBorder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57" xfId="0" applyFont="1" applyFill="1" applyBorder="1" applyAlignment="1" applyProtection="1">
      <alignment horizontal="left" vertical="center" wrapText="1"/>
      <protection/>
    </xf>
    <xf numFmtId="4" fontId="16" fillId="0" borderId="57" xfId="0" applyNumberFormat="1" applyFont="1" applyFill="1" applyBorder="1" applyAlignment="1" applyProtection="1">
      <alignment horizontal="right" vertical="center"/>
      <protection/>
    </xf>
    <xf numFmtId="0" fontId="16" fillId="0" borderId="57" xfId="0" applyFont="1" applyFill="1" applyBorder="1" applyAlignment="1" applyProtection="1">
      <alignment horizontal="center" vertical="center"/>
      <protection/>
    </xf>
    <xf numFmtId="4" fontId="16" fillId="0" borderId="73" xfId="0" applyNumberFormat="1" applyFont="1" applyFill="1" applyBorder="1" applyAlignment="1" applyProtection="1">
      <alignment horizontal="right" vertical="center"/>
      <protection/>
    </xf>
    <xf numFmtId="0" fontId="16" fillId="0" borderId="21" xfId="0" applyFont="1" applyFill="1" applyBorder="1" applyAlignment="1" applyProtection="1">
      <alignment horizontal="left" vertical="center" wrapText="1"/>
      <protection/>
    </xf>
    <xf numFmtId="0" fontId="16" fillId="0" borderId="34" xfId="0" applyFont="1" applyFill="1" applyBorder="1" applyAlignment="1" applyProtection="1">
      <alignment horizontal="left" vertical="center" wrapText="1"/>
      <protection/>
    </xf>
    <xf numFmtId="0" fontId="16" fillId="0" borderId="35" xfId="0" applyFont="1" applyFill="1" applyBorder="1" applyAlignment="1" applyProtection="1">
      <alignment horizontal="left" vertical="center" wrapText="1"/>
      <protection/>
    </xf>
    <xf numFmtId="4" fontId="16" fillId="0" borderId="66" xfId="0" applyNumberFormat="1" applyFont="1" applyFill="1" applyBorder="1" applyAlignment="1" applyProtection="1">
      <alignment horizontal="right" vertical="center"/>
      <protection/>
    </xf>
    <xf numFmtId="4" fontId="17" fillId="0" borderId="62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6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0" xfId="0" applyNumberFormat="1" applyFont="1" applyBorder="1" applyAlignment="1" applyProtection="1">
      <alignment horizontal="right" vertical="center"/>
      <protection/>
    </xf>
    <xf numFmtId="4" fontId="9" fillId="0" borderId="6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4" fontId="8" fillId="0" borderId="0" xfId="0" applyNumberFormat="1" applyFont="1" applyAlignment="1" applyProtection="1">
      <alignment/>
      <protection/>
    </xf>
    <xf numFmtId="4" fontId="8" fillId="0" borderId="0" xfId="0" applyNumberFormat="1" applyFont="1" applyFill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 horizontal="center"/>
      <protection/>
    </xf>
    <xf numFmtId="4" fontId="8" fillId="35" borderId="0" xfId="0" applyNumberFormat="1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indent="2"/>
      <protection/>
    </xf>
    <xf numFmtId="0" fontId="0" fillId="0" borderId="0" xfId="0" applyFont="1" applyFill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 locked="0"/>
    </xf>
    <xf numFmtId="0" fontId="73" fillId="0" borderId="0" xfId="0" applyFont="1" applyAlignment="1" applyProtection="1">
      <alignment horizontal="center"/>
      <protection locked="0"/>
    </xf>
    <xf numFmtId="0" fontId="74" fillId="0" borderId="10" xfId="0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73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193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93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193" fontId="0" fillId="0" borderId="10" xfId="0" applyNumberFormat="1" applyBorder="1" applyAlignment="1" applyProtection="1">
      <alignment/>
      <protection locked="0"/>
    </xf>
    <xf numFmtId="0" fontId="74" fillId="0" borderId="0" xfId="0" applyFont="1" applyAlignment="1" applyProtection="1">
      <alignment horizontal="right"/>
      <protection locked="0"/>
    </xf>
    <xf numFmtId="0" fontId="75" fillId="0" borderId="0" xfId="0" applyFont="1" applyAlignment="1" applyProtection="1">
      <alignment horizontal="right"/>
      <protection locked="0"/>
    </xf>
    <xf numFmtId="193" fontId="0" fillId="0" borderId="74" xfId="0" applyNumberFormat="1" applyBorder="1" applyAlignment="1" applyProtection="1">
      <alignment/>
      <protection locked="0"/>
    </xf>
    <xf numFmtId="193" fontId="0" fillId="0" borderId="75" xfId="0" applyNumberFormat="1" applyBorder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0" fillId="0" borderId="10" xfId="48" applyFont="1" applyFill="1" applyBorder="1" applyAlignment="1" applyProtection="1">
      <alignment horizontal="right" vertical="center"/>
      <protection locked="0"/>
    </xf>
    <xf numFmtId="189" fontId="14" fillId="0" borderId="0" xfId="48" applyNumberFormat="1" applyFont="1" applyBorder="1" applyAlignment="1" applyProtection="1">
      <alignment horizontal="left" vertical="center" wrapText="1"/>
      <protection locked="0"/>
    </xf>
    <xf numFmtId="0" fontId="0" fillId="0" borderId="0" xfId="42" applyFont="1" applyAlignment="1" applyProtection="1">
      <alignment vertical="center"/>
      <protection/>
    </xf>
    <xf numFmtId="189" fontId="0" fillId="0" borderId="0" xfId="48" applyNumberFormat="1" applyFont="1" applyBorder="1" applyAlignment="1" applyProtection="1" quotePrefix="1">
      <alignment horizontal="left" vertical="center" wrapText="1"/>
      <protection/>
    </xf>
    <xf numFmtId="0" fontId="14" fillId="0" borderId="0" xfId="48" applyFont="1" applyBorder="1" applyAlignment="1" applyProtection="1">
      <alignment vertical="center" wrapText="1"/>
      <protection/>
    </xf>
    <xf numFmtId="3" fontId="14" fillId="0" borderId="0" xfId="48" applyNumberFormat="1" applyFont="1" applyFill="1" applyBorder="1" applyAlignment="1" applyProtection="1">
      <alignment vertical="center"/>
      <protection/>
    </xf>
    <xf numFmtId="0" fontId="0" fillId="0" borderId="0" xfId="48" applyFont="1" applyBorder="1" applyAlignment="1" applyProtection="1" quotePrefix="1">
      <alignment vertical="top" wrapText="1"/>
      <protection/>
    </xf>
  </cellXfs>
  <cellStyles count="5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2" xfId="42"/>
    <cellStyle name="Navadno 2 3" xfId="43"/>
    <cellStyle name="Navadno 3" xfId="44"/>
    <cellStyle name="Navadno 3 2" xfId="45"/>
    <cellStyle name="Nevtralno" xfId="46"/>
    <cellStyle name="Normal 2" xfId="47"/>
    <cellStyle name="Normal_1.3.2" xfId="48"/>
    <cellStyle name="Followed Hyperlink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Currency" xfId="64"/>
    <cellStyle name="Currency [0]" xfId="65"/>
    <cellStyle name="Comma" xfId="66"/>
    <cellStyle name="Comma [0]" xfId="67"/>
    <cellStyle name="Vnos" xfId="68"/>
    <cellStyle name="Vsot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153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2162175</xdr:colOff>
      <xdr:row>40</xdr:row>
      <xdr:rowOff>0</xdr:rowOff>
    </xdr:from>
    <xdr:ext cx="0" cy="161925"/>
    <xdr:sp fLocksText="0">
      <xdr:nvSpPr>
        <xdr:cNvPr id="2" name="Text Box 1"/>
        <xdr:cNvSpPr txBox="1">
          <a:spLocks noChangeArrowheads="1"/>
        </xdr:cNvSpPr>
      </xdr:nvSpPr>
      <xdr:spPr>
        <a:xfrm>
          <a:off x="2857500" y="11153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D21"/>
  <sheetViews>
    <sheetView tabSelected="1" workbookViewId="0" topLeftCell="A1">
      <selection activeCell="A4" sqref="A4"/>
    </sheetView>
  </sheetViews>
  <sheetFormatPr defaultColWidth="9.140625" defaultRowHeight="12.75"/>
  <cols>
    <col min="1" max="1" width="20.7109375" style="340" customWidth="1"/>
    <col min="2" max="2" width="26.7109375" style="340" customWidth="1"/>
    <col min="3" max="16384" width="9.140625" style="340" customWidth="1"/>
  </cols>
  <sheetData>
    <row r="3" ht="12.75">
      <c r="A3" s="339" t="s">
        <v>359</v>
      </c>
    </row>
    <row r="4" ht="12.75">
      <c r="A4" s="341"/>
    </row>
    <row r="5" spans="1:2" ht="12.75">
      <c r="A5" s="341" t="s">
        <v>323</v>
      </c>
      <c r="B5" s="2">
        <f>cesta_4a!H114</f>
        <v>2480</v>
      </c>
    </row>
    <row r="6" spans="1:4" ht="12.75">
      <c r="A6" s="341"/>
      <c r="D6" s="2"/>
    </row>
    <row r="7" spans="1:2" ht="12.75">
      <c r="A7" s="341" t="s">
        <v>564</v>
      </c>
      <c r="B7" s="2">
        <f>'kanal met_4a'!F80</f>
        <v>450</v>
      </c>
    </row>
    <row r="9" spans="1:2" ht="12.75">
      <c r="A9" s="341" t="s">
        <v>360</v>
      </c>
      <c r="B9" s="2">
        <f>zid!F94</f>
        <v>1820</v>
      </c>
    </row>
    <row r="11" spans="1:2" ht="12.75">
      <c r="A11" s="341" t="s">
        <v>324</v>
      </c>
      <c r="B11" s="2">
        <f>CR_4a!H174</f>
        <v>1140</v>
      </c>
    </row>
    <row r="12" spans="1:2" ht="12.75">
      <c r="A12" s="341"/>
      <c r="B12" s="2"/>
    </row>
    <row r="13" spans="1:2" ht="12.75">
      <c r="A13" s="341" t="s">
        <v>563</v>
      </c>
      <c r="B13" s="2">
        <f>elektro_4a!E76</f>
        <v>0</v>
      </c>
    </row>
    <row r="14" spans="1:2" ht="12.75">
      <c r="A14" s="341"/>
      <c r="B14" s="2"/>
    </row>
    <row r="15" spans="1:2" ht="12.75">
      <c r="A15" s="341" t="s">
        <v>614</v>
      </c>
      <c r="B15" s="2">
        <f>'kanal fek_4a'!F78</f>
        <v>300</v>
      </c>
    </row>
    <row r="16" spans="1:2" ht="13.5" thickBot="1">
      <c r="A16" s="342"/>
      <c r="B16" s="342"/>
    </row>
    <row r="19" spans="1:2" ht="15" customHeight="1">
      <c r="A19" s="341" t="s">
        <v>157</v>
      </c>
      <c r="B19" s="3">
        <f>SUM(B3:B16)</f>
        <v>6190</v>
      </c>
    </row>
    <row r="20" spans="1:2" ht="15" customHeight="1">
      <c r="A20" s="341" t="s">
        <v>325</v>
      </c>
      <c r="B20" s="3">
        <f>B19*0.22</f>
        <v>1361.8</v>
      </c>
    </row>
    <row r="21" spans="1:2" ht="15" customHeight="1">
      <c r="A21" s="341" t="s">
        <v>159</v>
      </c>
      <c r="B21" s="3">
        <f>B19*1.22</f>
        <v>7551.8</v>
      </c>
    </row>
  </sheetData>
  <sheetProtection password="B2B4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6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9.140625" style="20" customWidth="1"/>
    <col min="2" max="2" width="5.00390625" style="31" customWidth="1"/>
    <col min="3" max="3" width="12.140625" style="31" customWidth="1"/>
    <col min="4" max="4" width="60.7109375" style="32" customWidth="1"/>
    <col min="5" max="5" width="7.140625" style="31" customWidth="1"/>
    <col min="6" max="6" width="9.7109375" style="19" customWidth="1"/>
    <col min="7" max="7" width="16.8515625" style="1" customWidth="1"/>
    <col min="8" max="8" width="17.421875" style="32" customWidth="1"/>
    <col min="9" max="13" width="0" style="20" hidden="1" customWidth="1"/>
    <col min="14" max="16384" width="9.140625" style="20" customWidth="1"/>
  </cols>
  <sheetData>
    <row r="1" spans="2:8" ht="19.5" customHeight="1">
      <c r="B1" s="332" t="s">
        <v>154</v>
      </c>
      <c r="C1" s="332"/>
      <c r="D1" s="332"/>
      <c r="E1" s="332"/>
      <c r="F1" s="332"/>
      <c r="G1" s="332"/>
      <c r="H1" s="332"/>
    </row>
    <row r="2" spans="2:8" ht="19.5" customHeight="1">
      <c r="B2" s="332" t="s">
        <v>326</v>
      </c>
      <c r="C2" s="332"/>
      <c r="D2" s="332"/>
      <c r="E2" s="332"/>
      <c r="F2" s="332"/>
      <c r="G2" s="332"/>
      <c r="H2" s="332"/>
    </row>
    <row r="3" spans="2:8" ht="19.5" customHeight="1">
      <c r="B3" s="332" t="s">
        <v>327</v>
      </c>
      <c r="C3" s="332"/>
      <c r="D3" s="332"/>
      <c r="E3" s="332"/>
      <c r="F3" s="332"/>
      <c r="G3" s="332"/>
      <c r="H3" s="332"/>
    </row>
    <row r="4" spans="2:8" s="21" customFormat="1" ht="18">
      <c r="B4" s="22"/>
      <c r="C4" s="22"/>
      <c r="D4" s="23"/>
      <c r="E4" s="22"/>
      <c r="F4" s="24"/>
      <c r="G4" s="25"/>
      <c r="H4" s="23"/>
    </row>
    <row r="5" spans="2:8" s="26" customFormat="1" ht="15.75" thickBot="1">
      <c r="B5" s="27" t="s">
        <v>4</v>
      </c>
      <c r="C5" s="27" t="s">
        <v>2</v>
      </c>
      <c r="D5" s="28" t="s">
        <v>1</v>
      </c>
      <c r="E5" s="27" t="s">
        <v>3</v>
      </c>
      <c r="F5" s="29" t="s">
        <v>0</v>
      </c>
      <c r="G5" s="30" t="s">
        <v>153</v>
      </c>
      <c r="H5" s="28" t="s">
        <v>152</v>
      </c>
    </row>
    <row r="6" ht="12.75">
      <c r="I6" s="20">
        <v>27251</v>
      </c>
    </row>
    <row r="7" spans="3:8" ht="12.75">
      <c r="C7" s="333" t="s">
        <v>155</v>
      </c>
      <c r="D7" s="334"/>
      <c r="E7" s="334"/>
      <c r="F7" s="334"/>
      <c r="G7" s="334"/>
      <c r="H7" s="334"/>
    </row>
    <row r="9" spans="2:9" ht="12.75">
      <c r="B9" s="31" t="s">
        <v>5</v>
      </c>
      <c r="I9" s="20">
        <v>27252</v>
      </c>
    </row>
    <row r="10" spans="2:9" ht="12.75">
      <c r="B10" s="31" t="s">
        <v>6</v>
      </c>
      <c r="I10" s="20">
        <v>27253</v>
      </c>
    </row>
    <row r="11" spans="2:12" ht="25.5">
      <c r="B11" s="349" t="s">
        <v>141</v>
      </c>
      <c r="C11" s="346" t="s">
        <v>7</v>
      </c>
      <c r="D11" s="348" t="s">
        <v>9</v>
      </c>
      <c r="E11" s="346" t="s">
        <v>8</v>
      </c>
      <c r="F11" s="347">
        <v>0.25</v>
      </c>
      <c r="H11" s="2">
        <f>F11*G11</f>
        <v>0</v>
      </c>
      <c r="I11" s="20">
        <v>77103</v>
      </c>
      <c r="J11" s="20">
        <v>27253</v>
      </c>
      <c r="L11" s="20">
        <v>4926</v>
      </c>
    </row>
    <row r="12" spans="2:12" ht="25.5">
      <c r="B12" s="349" t="s">
        <v>142</v>
      </c>
      <c r="C12" s="346" t="s">
        <v>10</v>
      </c>
      <c r="D12" s="348" t="s">
        <v>12</v>
      </c>
      <c r="E12" s="346" t="s">
        <v>11</v>
      </c>
      <c r="F12" s="347">
        <v>25</v>
      </c>
      <c r="H12" s="2">
        <f aca="true" t="shared" si="0" ref="H12:H77">F12*G12</f>
        <v>0</v>
      </c>
      <c r="I12" s="20">
        <v>77104</v>
      </c>
      <c r="J12" s="20">
        <v>27253</v>
      </c>
      <c r="L12" s="20">
        <v>4936</v>
      </c>
    </row>
    <row r="13" spans="2:9" ht="12.75">
      <c r="B13" s="31" t="s">
        <v>13</v>
      </c>
      <c r="H13" s="34"/>
      <c r="I13" s="20">
        <v>27254</v>
      </c>
    </row>
    <row r="14" spans="2:12" ht="25.5">
      <c r="B14" s="349" t="s">
        <v>141</v>
      </c>
      <c r="C14" s="346" t="s">
        <v>14</v>
      </c>
      <c r="D14" s="348" t="s">
        <v>16</v>
      </c>
      <c r="E14" s="346" t="s">
        <v>15</v>
      </c>
      <c r="F14" s="347">
        <v>150</v>
      </c>
      <c r="H14" s="2">
        <f t="shared" si="0"/>
        <v>0</v>
      </c>
      <c r="I14" s="20">
        <v>77105</v>
      </c>
      <c r="J14" s="20">
        <v>27254</v>
      </c>
      <c r="L14" s="20">
        <v>4962</v>
      </c>
    </row>
    <row r="15" spans="2:12" ht="25.5">
      <c r="B15" s="349" t="s">
        <v>142</v>
      </c>
      <c r="C15" s="346" t="s">
        <v>17</v>
      </c>
      <c r="D15" s="348" t="s">
        <v>18</v>
      </c>
      <c r="E15" s="346" t="s">
        <v>11</v>
      </c>
      <c r="F15" s="347">
        <v>40</v>
      </c>
      <c r="H15" s="2">
        <f t="shared" si="0"/>
        <v>0</v>
      </c>
      <c r="I15" s="20">
        <v>77106</v>
      </c>
      <c r="J15" s="20">
        <v>27254</v>
      </c>
      <c r="L15" s="20">
        <v>4969</v>
      </c>
    </row>
    <row r="16" spans="2:12" ht="25.5">
      <c r="B16" s="349" t="s">
        <v>143</v>
      </c>
      <c r="C16" s="346" t="s">
        <v>19</v>
      </c>
      <c r="D16" s="348" t="s">
        <v>20</v>
      </c>
      <c r="E16" s="346" t="s">
        <v>11</v>
      </c>
      <c r="F16" s="347">
        <v>20</v>
      </c>
      <c r="H16" s="2">
        <f t="shared" si="0"/>
        <v>0</v>
      </c>
      <c r="I16" s="20">
        <v>77107</v>
      </c>
      <c r="J16" s="20">
        <v>27254</v>
      </c>
      <c r="L16" s="20">
        <v>4970</v>
      </c>
    </row>
    <row r="17" spans="2:12" ht="25.5">
      <c r="B17" s="349" t="s">
        <v>144</v>
      </c>
      <c r="C17" s="346" t="s">
        <v>21</v>
      </c>
      <c r="D17" s="348" t="s">
        <v>22</v>
      </c>
      <c r="E17" s="346" t="s">
        <v>11</v>
      </c>
      <c r="F17" s="347">
        <v>40</v>
      </c>
      <c r="H17" s="2">
        <f t="shared" si="0"/>
        <v>0</v>
      </c>
      <c r="I17" s="20">
        <v>77108</v>
      </c>
      <c r="J17" s="20">
        <v>27254</v>
      </c>
      <c r="L17" s="20">
        <v>4974</v>
      </c>
    </row>
    <row r="18" spans="2:12" ht="25.5">
      <c r="B18" s="349" t="s">
        <v>145</v>
      </c>
      <c r="C18" s="346" t="s">
        <v>23</v>
      </c>
      <c r="D18" s="348" t="s">
        <v>24</v>
      </c>
      <c r="E18" s="346" t="s">
        <v>11</v>
      </c>
      <c r="F18" s="347">
        <v>20</v>
      </c>
      <c r="H18" s="2">
        <f t="shared" si="0"/>
        <v>0</v>
      </c>
      <c r="I18" s="20">
        <v>77109</v>
      </c>
      <c r="J18" s="20">
        <v>27254</v>
      </c>
      <c r="L18" s="20">
        <v>4975</v>
      </c>
    </row>
    <row r="19" spans="2:12" ht="12.75">
      <c r="B19" s="349" t="s">
        <v>146</v>
      </c>
      <c r="C19" s="346" t="s">
        <v>25</v>
      </c>
      <c r="D19" s="348" t="s">
        <v>27</v>
      </c>
      <c r="E19" s="346" t="s">
        <v>26</v>
      </c>
      <c r="F19" s="347">
        <v>20</v>
      </c>
      <c r="G19" s="319"/>
      <c r="H19" s="2">
        <f t="shared" si="0"/>
        <v>0</v>
      </c>
      <c r="I19" s="20">
        <v>77110</v>
      </c>
      <c r="J19" s="20">
        <v>27254</v>
      </c>
      <c r="L19" s="20">
        <v>4990</v>
      </c>
    </row>
    <row r="20" spans="2:8" ht="12.75">
      <c r="B20" s="349" t="s">
        <v>147</v>
      </c>
      <c r="C20" s="346" t="s">
        <v>328</v>
      </c>
      <c r="D20" s="345" t="s">
        <v>329</v>
      </c>
      <c r="E20" s="346" t="s">
        <v>26</v>
      </c>
      <c r="F20" s="347">
        <v>20</v>
      </c>
      <c r="G20" s="319"/>
      <c r="H20" s="2">
        <f>F20*G20</f>
        <v>0</v>
      </c>
    </row>
    <row r="21" spans="2:8" ht="12.75">
      <c r="B21" s="349" t="s">
        <v>148</v>
      </c>
      <c r="C21" s="349" t="s">
        <v>330</v>
      </c>
      <c r="D21" s="345" t="s">
        <v>331</v>
      </c>
      <c r="E21" s="346" t="s">
        <v>15</v>
      </c>
      <c r="F21" s="347">
        <v>17</v>
      </c>
      <c r="G21" s="319"/>
      <c r="H21" s="2">
        <f>F21*G21</f>
        <v>0</v>
      </c>
    </row>
    <row r="22" spans="2:12" ht="12.75">
      <c r="B22" s="349" t="s">
        <v>149</v>
      </c>
      <c r="C22" s="346" t="s">
        <v>28</v>
      </c>
      <c r="D22" s="348" t="s">
        <v>29</v>
      </c>
      <c r="E22" s="346" t="s">
        <v>15</v>
      </c>
      <c r="F22" s="350" t="s">
        <v>334</v>
      </c>
      <c r="G22" s="319"/>
      <c r="H22" s="2">
        <f t="shared" si="0"/>
        <v>0</v>
      </c>
      <c r="I22" s="20">
        <v>77113</v>
      </c>
      <c r="J22" s="20">
        <v>27254</v>
      </c>
      <c r="L22" s="20">
        <v>5035</v>
      </c>
    </row>
    <row r="23" spans="2:12" ht="12.75">
      <c r="B23" s="349" t="s">
        <v>150</v>
      </c>
      <c r="C23" s="346" t="s">
        <v>30</v>
      </c>
      <c r="D23" s="348" t="s">
        <v>31</v>
      </c>
      <c r="E23" s="346" t="s">
        <v>15</v>
      </c>
      <c r="F23" s="347">
        <v>25</v>
      </c>
      <c r="H23" s="2">
        <f t="shared" si="0"/>
        <v>0</v>
      </c>
      <c r="I23" s="20">
        <v>77114</v>
      </c>
      <c r="J23" s="20">
        <v>27254</v>
      </c>
      <c r="L23" s="20">
        <v>5060</v>
      </c>
    </row>
    <row r="24" spans="2:12" ht="12.75">
      <c r="B24" s="349" t="s">
        <v>151</v>
      </c>
      <c r="C24" s="346" t="s">
        <v>32</v>
      </c>
      <c r="D24" s="348" t="s">
        <v>33</v>
      </c>
      <c r="E24" s="346" t="s">
        <v>11</v>
      </c>
      <c r="F24" s="347">
        <v>5</v>
      </c>
      <c r="H24" s="2">
        <f t="shared" si="0"/>
        <v>0</v>
      </c>
      <c r="I24" s="20">
        <v>77115</v>
      </c>
      <c r="J24" s="20">
        <v>27254</v>
      </c>
      <c r="L24" s="20">
        <v>31195</v>
      </c>
    </row>
    <row r="25" spans="2:12" ht="12.75">
      <c r="B25" s="349" t="s">
        <v>340</v>
      </c>
      <c r="C25" s="346" t="s">
        <v>34</v>
      </c>
      <c r="D25" s="348" t="s">
        <v>35</v>
      </c>
      <c r="E25" s="346" t="s">
        <v>26</v>
      </c>
      <c r="F25" s="347">
        <v>170</v>
      </c>
      <c r="H25" s="2">
        <f t="shared" si="0"/>
        <v>0</v>
      </c>
      <c r="I25" s="20">
        <v>77116</v>
      </c>
      <c r="J25" s="20">
        <v>27254</v>
      </c>
      <c r="L25" s="20">
        <v>5075</v>
      </c>
    </row>
    <row r="26" spans="2:12" ht="12.75">
      <c r="B26" s="349" t="s">
        <v>341</v>
      </c>
      <c r="C26" s="346" t="s">
        <v>36</v>
      </c>
      <c r="D26" s="348" t="s">
        <v>37</v>
      </c>
      <c r="E26" s="346" t="s">
        <v>11</v>
      </c>
      <c r="F26" s="347">
        <v>10</v>
      </c>
      <c r="H26" s="2">
        <f t="shared" si="0"/>
        <v>0</v>
      </c>
      <c r="I26" s="20">
        <v>77117</v>
      </c>
      <c r="J26" s="20">
        <v>27254</v>
      </c>
      <c r="L26" s="20">
        <v>5093</v>
      </c>
    </row>
    <row r="27" spans="2:8" ht="12.75">
      <c r="B27" s="349" t="s">
        <v>342</v>
      </c>
      <c r="C27" s="349" t="s">
        <v>335</v>
      </c>
      <c r="D27" s="345" t="s">
        <v>336</v>
      </c>
      <c r="E27" s="346" t="s">
        <v>11</v>
      </c>
      <c r="F27" s="347">
        <v>5</v>
      </c>
      <c r="H27" s="2">
        <f>F27*G27</f>
        <v>0</v>
      </c>
    </row>
    <row r="28" spans="2:8" ht="12.75">
      <c r="B28" s="349" t="s">
        <v>343</v>
      </c>
      <c r="C28" s="349" t="s">
        <v>338</v>
      </c>
      <c r="D28" s="345" t="s">
        <v>337</v>
      </c>
      <c r="E28" s="346" t="s">
        <v>11</v>
      </c>
      <c r="F28" s="347">
        <v>2</v>
      </c>
      <c r="H28" s="2">
        <f>F28*G28</f>
        <v>0</v>
      </c>
    </row>
    <row r="29" spans="2:8" ht="12.75">
      <c r="B29" s="349" t="s">
        <v>344</v>
      </c>
      <c r="C29" s="346" t="s">
        <v>36</v>
      </c>
      <c r="D29" s="345" t="s">
        <v>339</v>
      </c>
      <c r="E29" s="349" t="s">
        <v>41</v>
      </c>
      <c r="F29" s="347">
        <v>15</v>
      </c>
      <c r="H29" s="2">
        <f>F29*G29</f>
        <v>0</v>
      </c>
    </row>
    <row r="30" spans="2:9" ht="12.75">
      <c r="B30" s="31" t="s">
        <v>38</v>
      </c>
      <c r="H30" s="34"/>
      <c r="I30" s="20">
        <v>27255</v>
      </c>
    </row>
    <row r="31" spans="2:9" ht="12.75">
      <c r="B31" s="31" t="s">
        <v>39</v>
      </c>
      <c r="H31" s="34"/>
      <c r="I31" s="20">
        <v>27256</v>
      </c>
    </row>
    <row r="32" spans="2:12" ht="25.5">
      <c r="B32" s="343" t="s">
        <v>141</v>
      </c>
      <c r="C32" s="344" t="s">
        <v>40</v>
      </c>
      <c r="D32" s="345" t="s">
        <v>156</v>
      </c>
      <c r="E32" s="346" t="s">
        <v>41</v>
      </c>
      <c r="F32" s="347">
        <v>36</v>
      </c>
      <c r="H32" s="2">
        <f t="shared" si="0"/>
        <v>0</v>
      </c>
      <c r="I32" s="20">
        <v>77119</v>
      </c>
      <c r="J32" s="20">
        <v>27256</v>
      </c>
      <c r="L32" s="20">
        <v>5634</v>
      </c>
    </row>
    <row r="33" spans="2:12" ht="18.75" customHeight="1">
      <c r="B33" s="343" t="s">
        <v>142</v>
      </c>
      <c r="C33" s="344" t="s">
        <v>42</v>
      </c>
      <c r="D33" s="348" t="s">
        <v>43</v>
      </c>
      <c r="E33" s="346" t="s">
        <v>41</v>
      </c>
      <c r="F33" s="347">
        <v>104</v>
      </c>
      <c r="H33" s="2">
        <f t="shared" si="0"/>
        <v>0</v>
      </c>
      <c r="I33" s="20">
        <v>77120</v>
      </c>
      <c r="J33" s="20">
        <v>27256</v>
      </c>
      <c r="L33" s="20">
        <v>5636</v>
      </c>
    </row>
    <row r="34" spans="2:12" ht="12.75">
      <c r="B34" s="343" t="s">
        <v>143</v>
      </c>
      <c r="C34" s="344" t="s">
        <v>44</v>
      </c>
      <c r="D34" s="348" t="s">
        <v>45</v>
      </c>
      <c r="E34" s="346" t="s">
        <v>41</v>
      </c>
      <c r="F34" s="347">
        <v>1806</v>
      </c>
      <c r="H34" s="2">
        <f t="shared" si="0"/>
        <v>0</v>
      </c>
      <c r="I34" s="20">
        <v>77121</v>
      </c>
      <c r="J34" s="20">
        <v>27256</v>
      </c>
      <c r="L34" s="20">
        <v>5644</v>
      </c>
    </row>
    <row r="35" spans="2:12" ht="38.25">
      <c r="B35" s="343" t="s">
        <v>144</v>
      </c>
      <c r="C35" s="344" t="s">
        <v>46</v>
      </c>
      <c r="D35" s="348" t="s">
        <v>47</v>
      </c>
      <c r="E35" s="346" t="s">
        <v>41</v>
      </c>
      <c r="F35" s="347">
        <v>268</v>
      </c>
      <c r="H35" s="2">
        <f t="shared" si="0"/>
        <v>0</v>
      </c>
      <c r="I35" s="20">
        <v>77123</v>
      </c>
      <c r="J35" s="20">
        <v>27256</v>
      </c>
      <c r="L35" s="20">
        <v>5659</v>
      </c>
    </row>
    <row r="36" spans="2:12" ht="38.25">
      <c r="B36" s="343" t="s">
        <v>145</v>
      </c>
      <c r="C36" s="344" t="s">
        <v>48</v>
      </c>
      <c r="D36" s="348" t="s">
        <v>49</v>
      </c>
      <c r="E36" s="346" t="s">
        <v>41</v>
      </c>
      <c r="F36" s="347">
        <v>136</v>
      </c>
      <c r="H36" s="2">
        <f t="shared" si="0"/>
        <v>0</v>
      </c>
      <c r="I36" s="20">
        <v>77124</v>
      </c>
      <c r="J36" s="20">
        <v>27256</v>
      </c>
      <c r="L36" s="20">
        <v>5666</v>
      </c>
    </row>
    <row r="37" spans="2:9" ht="12.75">
      <c r="B37" s="36" t="s">
        <v>50</v>
      </c>
      <c r="C37" s="36"/>
      <c r="H37" s="34"/>
      <c r="I37" s="20">
        <v>27257</v>
      </c>
    </row>
    <row r="38" spans="2:12" ht="12.75">
      <c r="B38" s="343" t="s">
        <v>141</v>
      </c>
      <c r="C38" s="344" t="s">
        <v>51</v>
      </c>
      <c r="D38" s="348" t="s">
        <v>52</v>
      </c>
      <c r="E38" s="346" t="s">
        <v>15</v>
      </c>
      <c r="F38" s="347">
        <v>2327</v>
      </c>
      <c r="H38" s="2">
        <f t="shared" si="0"/>
        <v>0</v>
      </c>
      <c r="I38" s="20">
        <v>77126</v>
      </c>
      <c r="J38" s="20">
        <v>27257</v>
      </c>
      <c r="L38" s="20">
        <v>5916</v>
      </c>
    </row>
    <row r="39" spans="2:9" ht="12.75">
      <c r="B39" s="36" t="s">
        <v>53</v>
      </c>
      <c r="C39" s="36"/>
      <c r="H39" s="34"/>
      <c r="I39" s="20">
        <v>27261</v>
      </c>
    </row>
    <row r="40" spans="2:12" ht="25.5">
      <c r="B40" s="343" t="s">
        <v>141</v>
      </c>
      <c r="C40" s="344" t="s">
        <v>54</v>
      </c>
      <c r="D40" s="348" t="s">
        <v>55</v>
      </c>
      <c r="E40" s="346" t="s">
        <v>15</v>
      </c>
      <c r="F40" s="347">
        <v>1240</v>
      </c>
      <c r="H40" s="2">
        <f t="shared" si="0"/>
        <v>0</v>
      </c>
      <c r="I40" s="20">
        <v>77136</v>
      </c>
      <c r="J40" s="20">
        <v>27261</v>
      </c>
      <c r="L40" s="20">
        <v>6019</v>
      </c>
    </row>
    <row r="41" spans="2:9" ht="12.75">
      <c r="B41" s="36" t="s">
        <v>56</v>
      </c>
      <c r="C41" s="36"/>
      <c r="H41" s="34"/>
      <c r="I41" s="20">
        <v>27258</v>
      </c>
    </row>
    <row r="42" spans="2:12" ht="25.5">
      <c r="B42" s="343" t="s">
        <v>141</v>
      </c>
      <c r="C42" s="344" t="s">
        <v>57</v>
      </c>
      <c r="D42" s="345" t="s">
        <v>138</v>
      </c>
      <c r="E42" s="346" t="s">
        <v>41</v>
      </c>
      <c r="F42" s="347">
        <v>1286</v>
      </c>
      <c r="H42" s="2">
        <f t="shared" si="0"/>
        <v>0</v>
      </c>
      <c r="I42" s="20">
        <v>77127</v>
      </c>
      <c r="J42" s="20">
        <v>27258</v>
      </c>
      <c r="L42" s="20">
        <v>6187</v>
      </c>
    </row>
    <row r="43" spans="2:12" ht="27.75" customHeight="1">
      <c r="B43" s="343" t="s">
        <v>142</v>
      </c>
      <c r="C43" s="344" t="s">
        <v>58</v>
      </c>
      <c r="D43" s="348" t="s">
        <v>59</v>
      </c>
      <c r="E43" s="346" t="s">
        <v>41</v>
      </c>
      <c r="F43" s="347">
        <v>20</v>
      </c>
      <c r="H43" s="2">
        <f t="shared" si="0"/>
        <v>0</v>
      </c>
      <c r="I43" s="20">
        <v>77128</v>
      </c>
      <c r="J43" s="20">
        <v>27258</v>
      </c>
      <c r="L43" s="20">
        <v>31196</v>
      </c>
    </row>
    <row r="44" spans="2:12" ht="12.75">
      <c r="B44" s="343" t="s">
        <v>143</v>
      </c>
      <c r="C44" s="344" t="s">
        <v>60</v>
      </c>
      <c r="D44" s="348" t="s">
        <v>61</v>
      </c>
      <c r="E44" s="346" t="s">
        <v>41</v>
      </c>
      <c r="F44" s="347">
        <v>116</v>
      </c>
      <c r="H44" s="2">
        <f t="shared" si="0"/>
        <v>0</v>
      </c>
      <c r="I44" s="20">
        <v>77129</v>
      </c>
      <c r="J44" s="20">
        <v>27258</v>
      </c>
      <c r="L44" s="20">
        <v>6122</v>
      </c>
    </row>
    <row r="45" spans="2:12" ht="12.75">
      <c r="B45" s="343" t="s">
        <v>144</v>
      </c>
      <c r="C45" s="344" t="s">
        <v>62</v>
      </c>
      <c r="D45" s="348" t="s">
        <v>63</v>
      </c>
      <c r="E45" s="346" t="s">
        <v>41</v>
      </c>
      <c r="F45" s="347">
        <v>148</v>
      </c>
      <c r="H45" s="2">
        <f t="shared" si="0"/>
        <v>0</v>
      </c>
      <c r="I45" s="20">
        <v>77130</v>
      </c>
      <c r="J45" s="20">
        <v>27258</v>
      </c>
      <c r="L45" s="20">
        <v>31197</v>
      </c>
    </row>
    <row r="46" spans="2:9" ht="12.75">
      <c r="B46" s="31" t="s">
        <v>64</v>
      </c>
      <c r="H46" s="34"/>
      <c r="I46" s="20">
        <v>27259</v>
      </c>
    </row>
    <row r="47" spans="2:12" ht="12.75">
      <c r="B47" s="349" t="s">
        <v>141</v>
      </c>
      <c r="C47" s="346" t="s">
        <v>65</v>
      </c>
      <c r="D47" s="348" t="s">
        <v>66</v>
      </c>
      <c r="E47" s="346" t="s">
        <v>15</v>
      </c>
      <c r="F47" s="347">
        <v>224</v>
      </c>
      <c r="H47" s="2">
        <f t="shared" si="0"/>
        <v>0</v>
      </c>
      <c r="I47" s="20">
        <v>77131</v>
      </c>
      <c r="J47" s="20">
        <v>27259</v>
      </c>
      <c r="L47" s="20">
        <v>6255</v>
      </c>
    </row>
    <row r="48" spans="2:9" ht="12.75">
      <c r="B48" s="31" t="s">
        <v>67</v>
      </c>
      <c r="H48" s="34"/>
      <c r="I48" s="20">
        <v>27260</v>
      </c>
    </row>
    <row r="49" spans="2:12" ht="12.75">
      <c r="B49" s="349" t="s">
        <v>141</v>
      </c>
      <c r="C49" s="346" t="s">
        <v>68</v>
      </c>
      <c r="D49" s="348" t="s">
        <v>69</v>
      </c>
      <c r="E49" s="346" t="s">
        <v>41</v>
      </c>
      <c r="F49" s="347">
        <v>104</v>
      </c>
      <c r="H49" s="2">
        <f t="shared" si="0"/>
        <v>0</v>
      </c>
      <c r="I49" s="20">
        <v>77132</v>
      </c>
      <c r="J49" s="20">
        <v>27260</v>
      </c>
      <c r="L49" s="20">
        <v>6606</v>
      </c>
    </row>
    <row r="50" spans="2:12" ht="12.75">
      <c r="B50" s="349" t="s">
        <v>142</v>
      </c>
      <c r="C50" s="346" t="s">
        <v>70</v>
      </c>
      <c r="D50" s="348" t="s">
        <v>71</v>
      </c>
      <c r="E50" s="346" t="s">
        <v>41</v>
      </c>
      <c r="F50" s="347">
        <v>2094</v>
      </c>
      <c r="H50" s="2">
        <f t="shared" si="0"/>
        <v>0</v>
      </c>
      <c r="I50" s="20">
        <v>77133</v>
      </c>
      <c r="J50" s="20">
        <v>27260</v>
      </c>
      <c r="L50" s="20">
        <v>6608</v>
      </c>
    </row>
    <row r="51" spans="2:12" ht="12.75">
      <c r="B51" s="349" t="s">
        <v>143</v>
      </c>
      <c r="C51" s="346" t="s">
        <v>72</v>
      </c>
      <c r="D51" s="348" t="s">
        <v>74</v>
      </c>
      <c r="E51" s="346" t="s">
        <v>73</v>
      </c>
      <c r="F51" s="347">
        <v>345</v>
      </c>
      <c r="H51" s="2">
        <f t="shared" si="0"/>
        <v>0</v>
      </c>
      <c r="I51" s="20">
        <v>77134</v>
      </c>
      <c r="J51" s="20">
        <v>27260</v>
      </c>
      <c r="L51" s="20">
        <v>6618</v>
      </c>
    </row>
    <row r="52" spans="2:12" ht="12.75">
      <c r="B52" s="349" t="s">
        <v>144</v>
      </c>
      <c r="C52" s="346" t="s">
        <v>75</v>
      </c>
      <c r="D52" s="348" t="s">
        <v>76</v>
      </c>
      <c r="E52" s="346" t="s">
        <v>73</v>
      </c>
      <c r="F52" s="347">
        <v>200</v>
      </c>
      <c r="H52" s="2">
        <f t="shared" si="0"/>
        <v>0</v>
      </c>
      <c r="I52" s="20">
        <v>77135</v>
      </c>
      <c r="J52" s="20">
        <v>27260</v>
      </c>
      <c r="L52" s="20">
        <v>6619</v>
      </c>
    </row>
    <row r="53" spans="2:9" ht="12.75">
      <c r="B53" s="31" t="s">
        <v>77</v>
      </c>
      <c r="H53" s="34"/>
      <c r="I53" s="20">
        <v>27262</v>
      </c>
    </row>
    <row r="54" spans="2:9" ht="12.75">
      <c r="B54" s="31" t="s">
        <v>78</v>
      </c>
      <c r="H54" s="34"/>
      <c r="I54" s="20">
        <v>27263</v>
      </c>
    </row>
    <row r="55" spans="2:12" ht="25.5">
      <c r="B55" s="343" t="s">
        <v>141</v>
      </c>
      <c r="C55" s="344" t="s">
        <v>79</v>
      </c>
      <c r="D55" s="348" t="s">
        <v>80</v>
      </c>
      <c r="E55" s="346" t="s">
        <v>41</v>
      </c>
      <c r="F55" s="347">
        <v>559</v>
      </c>
      <c r="H55" s="2">
        <f t="shared" si="0"/>
        <v>0</v>
      </c>
      <c r="I55" s="20">
        <v>77137</v>
      </c>
      <c r="J55" s="20">
        <v>27263</v>
      </c>
      <c r="L55" s="20">
        <v>6637</v>
      </c>
    </row>
    <row r="56" spans="2:12" ht="25.5">
      <c r="B56" s="343" t="s">
        <v>142</v>
      </c>
      <c r="C56" s="344" t="s">
        <v>81</v>
      </c>
      <c r="D56" s="348" t="s">
        <v>82</v>
      </c>
      <c r="E56" s="346" t="s">
        <v>15</v>
      </c>
      <c r="F56" s="347">
        <v>1826</v>
      </c>
      <c r="H56" s="2">
        <f t="shared" si="0"/>
        <v>0</v>
      </c>
      <c r="I56" s="20">
        <v>77138</v>
      </c>
      <c r="J56" s="20">
        <v>27263</v>
      </c>
      <c r="L56" s="20">
        <v>23605</v>
      </c>
    </row>
    <row r="57" spans="2:9" ht="12.75">
      <c r="B57" s="36" t="s">
        <v>83</v>
      </c>
      <c r="C57" s="36"/>
      <c r="H57" s="34"/>
      <c r="I57" s="20">
        <v>27264</v>
      </c>
    </row>
    <row r="58" spans="2:12" ht="25.5">
      <c r="B58" s="343" t="s">
        <v>141</v>
      </c>
      <c r="C58" s="344" t="s">
        <v>84</v>
      </c>
      <c r="D58" s="348" t="s">
        <v>85</v>
      </c>
      <c r="E58" s="346" t="s">
        <v>15</v>
      </c>
      <c r="F58" s="347">
        <v>1857</v>
      </c>
      <c r="H58" s="2">
        <f t="shared" si="0"/>
        <v>0</v>
      </c>
      <c r="I58" s="20">
        <v>77139</v>
      </c>
      <c r="J58" s="20">
        <v>27264</v>
      </c>
      <c r="L58" s="20">
        <v>23776</v>
      </c>
    </row>
    <row r="59" spans="2:12" ht="25.5">
      <c r="B59" s="343" t="s">
        <v>142</v>
      </c>
      <c r="C59" s="344" t="s">
        <v>86</v>
      </c>
      <c r="D59" s="348" t="s">
        <v>87</v>
      </c>
      <c r="E59" s="346" t="s">
        <v>15</v>
      </c>
      <c r="F59" s="347">
        <v>419</v>
      </c>
      <c r="H59" s="2">
        <f t="shared" si="0"/>
        <v>0</v>
      </c>
      <c r="I59" s="20">
        <v>77140</v>
      </c>
      <c r="J59" s="20">
        <v>27264</v>
      </c>
      <c r="L59" s="20">
        <v>31198</v>
      </c>
    </row>
    <row r="60" spans="2:8" ht="12.75">
      <c r="B60" s="343" t="s">
        <v>143</v>
      </c>
      <c r="C60" s="349" t="s">
        <v>333</v>
      </c>
      <c r="D60" s="345" t="s">
        <v>332</v>
      </c>
      <c r="E60" s="346" t="s">
        <v>15</v>
      </c>
      <c r="F60" s="347">
        <v>23</v>
      </c>
      <c r="G60" s="319"/>
      <c r="H60" s="2">
        <f t="shared" si="0"/>
        <v>0</v>
      </c>
    </row>
    <row r="61" spans="2:9" ht="12.75">
      <c r="B61" s="36" t="s">
        <v>88</v>
      </c>
      <c r="C61" s="36"/>
      <c r="H61" s="34"/>
      <c r="I61" s="20">
        <v>27265</v>
      </c>
    </row>
    <row r="62" spans="2:12" ht="25.5">
      <c r="B62" s="343" t="s">
        <v>141</v>
      </c>
      <c r="C62" s="344" t="s">
        <v>89</v>
      </c>
      <c r="D62" s="348" t="s">
        <v>90</v>
      </c>
      <c r="E62" s="346" t="s">
        <v>26</v>
      </c>
      <c r="F62" s="347">
        <v>232</v>
      </c>
      <c r="H62" s="2">
        <f t="shared" si="0"/>
        <v>0</v>
      </c>
      <c r="I62" s="20">
        <v>77142</v>
      </c>
      <c r="J62" s="20">
        <v>27265</v>
      </c>
      <c r="L62" s="20">
        <v>7359</v>
      </c>
    </row>
    <row r="63" spans="2:12" ht="25.5">
      <c r="B63" s="343" t="s">
        <v>142</v>
      </c>
      <c r="C63" s="344" t="s">
        <v>91</v>
      </c>
      <c r="D63" s="348" t="s">
        <v>92</v>
      </c>
      <c r="E63" s="346" t="s">
        <v>26</v>
      </c>
      <c r="F63" s="347">
        <v>74</v>
      </c>
      <c r="H63" s="2">
        <f t="shared" si="0"/>
        <v>0</v>
      </c>
      <c r="I63" s="20">
        <v>77143</v>
      </c>
      <c r="J63" s="20">
        <v>27265</v>
      </c>
      <c r="L63" s="20">
        <v>7376</v>
      </c>
    </row>
    <row r="64" spans="2:12" ht="25.5">
      <c r="B64" s="343" t="s">
        <v>143</v>
      </c>
      <c r="C64" s="344" t="s">
        <v>93</v>
      </c>
      <c r="D64" s="348" t="s">
        <v>94</v>
      </c>
      <c r="E64" s="346" t="s">
        <v>26</v>
      </c>
      <c r="F64" s="347">
        <v>172</v>
      </c>
      <c r="H64" s="2">
        <f t="shared" si="0"/>
        <v>0</v>
      </c>
      <c r="I64" s="20">
        <v>77144</v>
      </c>
      <c r="J64" s="20">
        <v>27265</v>
      </c>
      <c r="L64" s="20">
        <v>31200</v>
      </c>
    </row>
    <row r="65" spans="2:9" ht="12.75">
      <c r="B65" s="36" t="s">
        <v>95</v>
      </c>
      <c r="C65" s="36"/>
      <c r="H65" s="34"/>
      <c r="I65" s="20">
        <v>27266</v>
      </c>
    </row>
    <row r="66" spans="2:12" ht="12.75">
      <c r="B66" s="343" t="s">
        <v>141</v>
      </c>
      <c r="C66" s="344" t="s">
        <v>96</v>
      </c>
      <c r="D66" s="348" t="s">
        <v>97</v>
      </c>
      <c r="E66" s="346" t="s">
        <v>41</v>
      </c>
      <c r="F66" s="347">
        <v>66</v>
      </c>
      <c r="H66" s="2">
        <f t="shared" si="0"/>
        <v>0</v>
      </c>
      <c r="I66" s="20">
        <v>77145</v>
      </c>
      <c r="J66" s="20">
        <v>27266</v>
      </c>
      <c r="L66" s="20">
        <v>7438</v>
      </c>
    </row>
    <row r="67" spans="2:9" ht="12.75">
      <c r="B67" s="36" t="s">
        <v>98</v>
      </c>
      <c r="C67" s="36"/>
      <c r="H67" s="34"/>
      <c r="I67" s="20">
        <v>27272</v>
      </c>
    </row>
    <row r="68" spans="2:9" ht="12.75">
      <c r="B68" s="36" t="s">
        <v>99</v>
      </c>
      <c r="C68" s="36"/>
      <c r="H68" s="34"/>
      <c r="I68" s="20">
        <v>27273</v>
      </c>
    </row>
    <row r="69" spans="2:12" ht="12.75">
      <c r="B69" s="343" t="s">
        <v>141</v>
      </c>
      <c r="C69" s="344" t="s">
        <v>100</v>
      </c>
      <c r="D69" s="348" t="s">
        <v>101</v>
      </c>
      <c r="E69" s="346" t="s">
        <v>26</v>
      </c>
      <c r="F69" s="347">
        <v>215</v>
      </c>
      <c r="H69" s="2">
        <f t="shared" si="0"/>
        <v>0</v>
      </c>
      <c r="I69" s="20">
        <v>77155</v>
      </c>
      <c r="J69" s="20">
        <v>27273</v>
      </c>
      <c r="L69" s="20">
        <v>31203</v>
      </c>
    </row>
    <row r="70" spans="2:12" ht="25.5">
      <c r="B70" s="343" t="s">
        <v>142</v>
      </c>
      <c r="C70" s="344" t="s">
        <v>102</v>
      </c>
      <c r="D70" s="348" t="s">
        <v>103</v>
      </c>
      <c r="E70" s="346" t="s">
        <v>15</v>
      </c>
      <c r="F70" s="347">
        <v>801</v>
      </c>
      <c r="H70" s="2">
        <f t="shared" si="0"/>
        <v>0</v>
      </c>
      <c r="I70" s="20">
        <v>77156</v>
      </c>
      <c r="J70" s="20">
        <v>27273</v>
      </c>
      <c r="L70" s="20">
        <v>7470</v>
      </c>
    </row>
    <row r="71" spans="2:9" ht="12.75">
      <c r="B71" s="36" t="s">
        <v>104</v>
      </c>
      <c r="C71" s="36"/>
      <c r="H71" s="34"/>
      <c r="I71" s="20">
        <v>27274</v>
      </c>
    </row>
    <row r="72" spans="2:12" ht="38.25">
      <c r="B72" s="343" t="s">
        <v>141</v>
      </c>
      <c r="C72" s="344" t="s">
        <v>105</v>
      </c>
      <c r="D72" s="348" t="s">
        <v>106</v>
      </c>
      <c r="E72" s="346" t="s">
        <v>26</v>
      </c>
      <c r="F72" s="347">
        <v>240</v>
      </c>
      <c r="H72" s="2">
        <f t="shared" si="0"/>
        <v>0</v>
      </c>
      <c r="I72" s="20">
        <v>77157</v>
      </c>
      <c r="J72" s="20">
        <v>27274</v>
      </c>
      <c r="L72" s="20">
        <v>7627</v>
      </c>
    </row>
    <row r="73" spans="2:9" ht="12.75">
      <c r="B73" s="36" t="s">
        <v>107</v>
      </c>
      <c r="C73" s="36"/>
      <c r="H73" s="34"/>
      <c r="I73" s="20">
        <v>27275</v>
      </c>
    </row>
    <row r="74" spans="2:12" ht="38.25">
      <c r="B74" s="343" t="s">
        <v>141</v>
      </c>
      <c r="C74" s="344" t="s">
        <v>108</v>
      </c>
      <c r="D74" s="345" t="s">
        <v>139</v>
      </c>
      <c r="E74" s="346" t="s">
        <v>26</v>
      </c>
      <c r="F74" s="347">
        <v>67</v>
      </c>
      <c r="H74" s="2">
        <f t="shared" si="0"/>
        <v>0</v>
      </c>
      <c r="I74" s="20">
        <v>77158</v>
      </c>
      <c r="J74" s="20">
        <v>27275</v>
      </c>
      <c r="L74" s="20">
        <v>7941</v>
      </c>
    </row>
    <row r="75" spans="2:9" ht="12.75">
      <c r="B75" s="31" t="s">
        <v>109</v>
      </c>
      <c r="H75" s="34"/>
      <c r="I75" s="20">
        <v>27276</v>
      </c>
    </row>
    <row r="76" spans="2:12" ht="25.5">
      <c r="B76" s="343" t="s">
        <v>141</v>
      </c>
      <c r="C76" s="344" t="s">
        <v>110</v>
      </c>
      <c r="D76" s="348" t="s">
        <v>111</v>
      </c>
      <c r="E76" s="346" t="s">
        <v>11</v>
      </c>
      <c r="F76" s="347">
        <v>17</v>
      </c>
      <c r="H76" s="2">
        <f t="shared" si="0"/>
        <v>0</v>
      </c>
      <c r="I76" s="20">
        <v>77159</v>
      </c>
      <c r="J76" s="20">
        <v>27276</v>
      </c>
      <c r="L76" s="20">
        <v>8183</v>
      </c>
    </row>
    <row r="77" spans="2:12" ht="25.5">
      <c r="B77" s="343" t="s">
        <v>142</v>
      </c>
      <c r="C77" s="344" t="s">
        <v>112</v>
      </c>
      <c r="D77" s="345" t="s">
        <v>140</v>
      </c>
      <c r="E77" s="346" t="s">
        <v>11</v>
      </c>
      <c r="F77" s="347">
        <v>9</v>
      </c>
      <c r="H77" s="2">
        <f t="shared" si="0"/>
        <v>0</v>
      </c>
      <c r="I77" s="20">
        <v>77160</v>
      </c>
      <c r="J77" s="20">
        <v>27276</v>
      </c>
      <c r="L77" s="20">
        <v>8389</v>
      </c>
    </row>
    <row r="78" spans="2:12" ht="25.5">
      <c r="B78" s="343" t="s">
        <v>143</v>
      </c>
      <c r="C78" s="344" t="s">
        <v>113</v>
      </c>
      <c r="D78" s="348" t="s">
        <v>114</v>
      </c>
      <c r="E78" s="346" t="s">
        <v>11</v>
      </c>
      <c r="F78" s="347">
        <v>8</v>
      </c>
      <c r="H78" s="2">
        <f aca="true" t="shared" si="1" ref="H78:H108">F78*G78</f>
        <v>0</v>
      </c>
      <c r="I78" s="20">
        <v>77161</v>
      </c>
      <c r="J78" s="20">
        <v>27276</v>
      </c>
      <c r="L78" s="20">
        <v>8455</v>
      </c>
    </row>
    <row r="79" spans="2:12" ht="12.75">
      <c r="B79" s="343" t="s">
        <v>144</v>
      </c>
      <c r="C79" s="343" t="s">
        <v>345</v>
      </c>
      <c r="D79" s="348" t="s">
        <v>115</v>
      </c>
      <c r="E79" s="346" t="s">
        <v>11</v>
      </c>
      <c r="F79" s="347">
        <v>17</v>
      </c>
      <c r="H79" s="2">
        <f t="shared" si="1"/>
        <v>0</v>
      </c>
      <c r="I79" s="20">
        <v>77162</v>
      </c>
      <c r="J79" s="20">
        <v>27276</v>
      </c>
      <c r="L79" s="20">
        <v>31204</v>
      </c>
    </row>
    <row r="80" spans="2:8" ht="12.75">
      <c r="B80" s="35"/>
      <c r="C80" s="35"/>
      <c r="H80" s="34"/>
    </row>
    <row r="81" spans="2:8" ht="12.75">
      <c r="B81" s="33" t="s">
        <v>346</v>
      </c>
      <c r="H81" s="34"/>
    </row>
    <row r="82" spans="2:8" ht="38.25">
      <c r="B82" s="343" t="s">
        <v>141</v>
      </c>
      <c r="C82" s="343" t="s">
        <v>356</v>
      </c>
      <c r="D82" s="345" t="s">
        <v>355</v>
      </c>
      <c r="E82" s="346" t="s">
        <v>11</v>
      </c>
      <c r="F82" s="347">
        <v>2</v>
      </c>
      <c r="H82" s="2">
        <f>F82*G82</f>
        <v>0</v>
      </c>
    </row>
    <row r="83" spans="2:8" ht="25.5">
      <c r="B83" s="343" t="s">
        <v>142</v>
      </c>
      <c r="C83" s="343" t="s">
        <v>353</v>
      </c>
      <c r="D83" s="345" t="s">
        <v>354</v>
      </c>
      <c r="E83" s="349" t="s">
        <v>26</v>
      </c>
      <c r="F83" s="347">
        <v>85</v>
      </c>
      <c r="H83" s="2">
        <f>F83*G83</f>
        <v>0</v>
      </c>
    </row>
    <row r="84" spans="2:8" ht="25.5">
      <c r="B84" s="343" t="s">
        <v>143</v>
      </c>
      <c r="C84" s="343" t="s">
        <v>351</v>
      </c>
      <c r="D84" s="345" t="s">
        <v>352</v>
      </c>
      <c r="E84" s="349" t="s">
        <v>26</v>
      </c>
      <c r="F84" s="347">
        <v>65</v>
      </c>
      <c r="H84" s="2">
        <f>F84*G84</f>
        <v>0</v>
      </c>
    </row>
    <row r="85" spans="2:8" ht="12.75">
      <c r="B85" s="343" t="s">
        <v>144</v>
      </c>
      <c r="C85" s="343" t="s">
        <v>349</v>
      </c>
      <c r="D85" s="345" t="s">
        <v>350</v>
      </c>
      <c r="E85" s="349" t="s">
        <v>41</v>
      </c>
      <c r="F85" s="347">
        <v>33</v>
      </c>
      <c r="H85" s="2">
        <f>F85*G85</f>
        <v>0</v>
      </c>
    </row>
    <row r="86" spans="2:8" ht="12.75">
      <c r="B86" s="343" t="s">
        <v>145</v>
      </c>
      <c r="C86" s="343" t="s">
        <v>347</v>
      </c>
      <c r="D86" s="345" t="s">
        <v>348</v>
      </c>
      <c r="E86" s="346" t="s">
        <v>11</v>
      </c>
      <c r="F86" s="347">
        <v>3</v>
      </c>
      <c r="H86" s="2">
        <f>F86*G86</f>
        <v>0</v>
      </c>
    </row>
    <row r="87" spans="2:9" ht="12.75">
      <c r="B87" s="31" t="s">
        <v>116</v>
      </c>
      <c r="H87" s="34"/>
      <c r="I87" s="20">
        <v>27269</v>
      </c>
    </row>
    <row r="88" spans="2:9" ht="12.75">
      <c r="B88" s="31" t="s">
        <v>117</v>
      </c>
      <c r="H88" s="34"/>
      <c r="I88" s="20">
        <v>27270</v>
      </c>
    </row>
    <row r="89" spans="2:12" ht="25.5">
      <c r="B89" s="343" t="s">
        <v>141</v>
      </c>
      <c r="C89" s="344" t="s">
        <v>118</v>
      </c>
      <c r="D89" s="348" t="s">
        <v>119</v>
      </c>
      <c r="E89" s="346" t="s">
        <v>11</v>
      </c>
      <c r="F89" s="347">
        <v>12</v>
      </c>
      <c r="H89" s="2">
        <f t="shared" si="1"/>
        <v>0</v>
      </c>
      <c r="I89" s="20">
        <v>77150</v>
      </c>
      <c r="J89" s="20">
        <v>27270</v>
      </c>
      <c r="L89" s="20">
        <v>10610</v>
      </c>
    </row>
    <row r="90" spans="2:12" ht="25.5">
      <c r="B90" s="343" t="s">
        <v>142</v>
      </c>
      <c r="C90" s="344" t="s">
        <v>120</v>
      </c>
      <c r="D90" s="348" t="s">
        <v>121</v>
      </c>
      <c r="E90" s="346" t="s">
        <v>11</v>
      </c>
      <c r="F90" s="347">
        <v>3</v>
      </c>
      <c r="H90" s="2">
        <f t="shared" si="1"/>
        <v>0</v>
      </c>
      <c r="I90" s="20">
        <v>77151</v>
      </c>
      <c r="J90" s="20">
        <v>27270</v>
      </c>
      <c r="L90" s="20">
        <v>10645</v>
      </c>
    </row>
    <row r="91" spans="2:8" ht="25.5">
      <c r="B91" s="343" t="s">
        <v>143</v>
      </c>
      <c r="C91" s="343" t="s">
        <v>357</v>
      </c>
      <c r="D91" s="345" t="s">
        <v>358</v>
      </c>
      <c r="E91" s="346" t="s">
        <v>11</v>
      </c>
      <c r="F91" s="347">
        <v>1</v>
      </c>
      <c r="H91" s="2">
        <f>F91*G91</f>
        <v>0</v>
      </c>
    </row>
    <row r="92" spans="2:12" ht="25.5">
      <c r="B92" s="343" t="s">
        <v>144</v>
      </c>
      <c r="C92" s="344" t="s">
        <v>122</v>
      </c>
      <c r="D92" s="348" t="s">
        <v>123</v>
      </c>
      <c r="E92" s="346" t="s">
        <v>11</v>
      </c>
      <c r="F92" s="347">
        <v>4</v>
      </c>
      <c r="H92" s="2">
        <f t="shared" si="1"/>
        <v>0</v>
      </c>
      <c r="I92" s="20">
        <v>77169</v>
      </c>
      <c r="J92" s="20">
        <v>27270</v>
      </c>
      <c r="L92" s="20">
        <v>10647</v>
      </c>
    </row>
    <row r="93" spans="2:8" ht="25.5">
      <c r="B93" s="343" t="s">
        <v>145</v>
      </c>
      <c r="C93" s="343" t="s">
        <v>380</v>
      </c>
      <c r="D93" s="345" t="s">
        <v>382</v>
      </c>
      <c r="E93" s="346" t="s">
        <v>11</v>
      </c>
      <c r="F93" s="347">
        <v>1</v>
      </c>
      <c r="H93" s="2">
        <f>F93*G93</f>
        <v>0</v>
      </c>
    </row>
    <row r="94" spans="2:8" ht="25.5">
      <c r="B94" s="343" t="s">
        <v>146</v>
      </c>
      <c r="C94" s="343" t="s">
        <v>381</v>
      </c>
      <c r="D94" s="345" t="s">
        <v>383</v>
      </c>
      <c r="E94" s="346" t="s">
        <v>11</v>
      </c>
      <c r="F94" s="347">
        <v>2</v>
      </c>
      <c r="H94" s="2">
        <f>F94*G94</f>
        <v>0</v>
      </c>
    </row>
    <row r="95" spans="2:8" ht="25.5">
      <c r="B95" s="343" t="s">
        <v>147</v>
      </c>
      <c r="C95" s="343" t="s">
        <v>385</v>
      </c>
      <c r="D95" s="345" t="s">
        <v>384</v>
      </c>
      <c r="E95" s="346" t="s">
        <v>11</v>
      </c>
      <c r="F95" s="347">
        <v>1</v>
      </c>
      <c r="H95" s="2">
        <f>F95*G95</f>
        <v>0</v>
      </c>
    </row>
    <row r="96" spans="2:12" ht="27.75" customHeight="1">
      <c r="B96" s="343" t="s">
        <v>148</v>
      </c>
      <c r="C96" s="343" t="s">
        <v>386</v>
      </c>
      <c r="D96" s="345" t="s">
        <v>388</v>
      </c>
      <c r="E96" s="346" t="s">
        <v>11</v>
      </c>
      <c r="F96" s="347">
        <v>4</v>
      </c>
      <c r="H96" s="2">
        <f t="shared" si="1"/>
        <v>0</v>
      </c>
      <c r="I96" s="20">
        <v>77152</v>
      </c>
      <c r="J96" s="20">
        <v>27270</v>
      </c>
      <c r="L96" s="20">
        <v>31202</v>
      </c>
    </row>
    <row r="97" spans="2:8" ht="26.25" customHeight="1">
      <c r="B97" s="343" t="s">
        <v>149</v>
      </c>
      <c r="C97" s="343" t="s">
        <v>390</v>
      </c>
      <c r="D97" s="345" t="s">
        <v>389</v>
      </c>
      <c r="E97" s="346" t="s">
        <v>11</v>
      </c>
      <c r="F97" s="347">
        <v>1</v>
      </c>
      <c r="H97" s="2">
        <f t="shared" si="1"/>
        <v>0</v>
      </c>
    </row>
    <row r="98" spans="2:8" ht="27.75" customHeight="1">
      <c r="B98" s="343" t="s">
        <v>150</v>
      </c>
      <c r="C98" s="343" t="s">
        <v>387</v>
      </c>
      <c r="D98" s="345" t="s">
        <v>393</v>
      </c>
      <c r="E98" s="346" t="s">
        <v>11</v>
      </c>
      <c r="F98" s="347">
        <v>1</v>
      </c>
      <c r="H98" s="2">
        <f t="shared" si="1"/>
        <v>0</v>
      </c>
    </row>
    <row r="99" spans="2:8" ht="28.5" customHeight="1">
      <c r="B99" s="343" t="s">
        <v>151</v>
      </c>
      <c r="C99" s="343" t="s">
        <v>391</v>
      </c>
      <c r="D99" s="345" t="s">
        <v>394</v>
      </c>
      <c r="E99" s="346" t="s">
        <v>11</v>
      </c>
      <c r="F99" s="347">
        <v>5</v>
      </c>
      <c r="H99" s="2">
        <f t="shared" si="1"/>
        <v>0</v>
      </c>
    </row>
    <row r="100" spans="2:8" ht="27.75" customHeight="1">
      <c r="B100" s="343" t="s">
        <v>340</v>
      </c>
      <c r="C100" s="343" t="s">
        <v>392</v>
      </c>
      <c r="D100" s="345" t="s">
        <v>395</v>
      </c>
      <c r="E100" s="346" t="s">
        <v>11</v>
      </c>
      <c r="F100" s="347">
        <v>2</v>
      </c>
      <c r="H100" s="2">
        <f t="shared" si="1"/>
        <v>0</v>
      </c>
    </row>
    <row r="101" spans="2:9" ht="12.75">
      <c r="B101" s="31" t="s">
        <v>124</v>
      </c>
      <c r="H101" s="34"/>
      <c r="I101" s="20">
        <v>27271</v>
      </c>
    </row>
    <row r="102" spans="2:12" ht="38.25">
      <c r="B102" s="343" t="s">
        <v>141</v>
      </c>
      <c r="C102" s="344" t="s">
        <v>125</v>
      </c>
      <c r="D102" s="348" t="s">
        <v>126</v>
      </c>
      <c r="E102" s="346" t="s">
        <v>26</v>
      </c>
      <c r="F102" s="347">
        <v>480</v>
      </c>
      <c r="H102" s="2">
        <f t="shared" si="1"/>
        <v>0</v>
      </c>
      <c r="I102" s="20">
        <v>77153</v>
      </c>
      <c r="J102" s="20">
        <v>27271</v>
      </c>
      <c r="L102" s="20">
        <v>10834</v>
      </c>
    </row>
    <row r="103" spans="2:12" ht="25.5">
      <c r="B103" s="343" t="s">
        <v>142</v>
      </c>
      <c r="C103" s="344" t="s">
        <v>127</v>
      </c>
      <c r="D103" s="348" t="s">
        <v>128</v>
      </c>
      <c r="E103" s="346" t="s">
        <v>26</v>
      </c>
      <c r="F103" s="347">
        <v>120</v>
      </c>
      <c r="H103" s="2">
        <f t="shared" si="1"/>
        <v>0</v>
      </c>
      <c r="I103" s="20">
        <v>77154</v>
      </c>
      <c r="J103" s="20">
        <v>27271</v>
      </c>
      <c r="K103" s="20">
        <v>77153</v>
      </c>
      <c r="L103" s="20">
        <v>10908</v>
      </c>
    </row>
    <row r="104" spans="2:9" ht="12.75">
      <c r="B104" s="31" t="s">
        <v>129</v>
      </c>
      <c r="H104" s="34"/>
      <c r="I104" s="20">
        <v>27267</v>
      </c>
    </row>
    <row r="105" spans="2:9" ht="12.75">
      <c r="B105" s="31" t="s">
        <v>130</v>
      </c>
      <c r="H105" s="34"/>
      <c r="I105" s="20">
        <v>27268</v>
      </c>
    </row>
    <row r="106" spans="2:12" ht="51">
      <c r="B106" s="343" t="s">
        <v>141</v>
      </c>
      <c r="C106" s="344" t="s">
        <v>131</v>
      </c>
      <c r="D106" s="348" t="s">
        <v>133</v>
      </c>
      <c r="E106" s="346" t="s">
        <v>132</v>
      </c>
      <c r="F106" s="317">
        <v>30</v>
      </c>
      <c r="G106" s="318">
        <v>42</v>
      </c>
      <c r="H106" s="2">
        <f t="shared" si="1"/>
        <v>1260</v>
      </c>
      <c r="I106" s="20">
        <v>77147</v>
      </c>
      <c r="J106" s="20">
        <v>27268</v>
      </c>
      <c r="L106" s="20">
        <v>11839</v>
      </c>
    </row>
    <row r="107" spans="2:12" ht="51">
      <c r="B107" s="343" t="s">
        <v>142</v>
      </c>
      <c r="C107" s="344" t="s">
        <v>134</v>
      </c>
      <c r="D107" s="348" t="s">
        <v>135</v>
      </c>
      <c r="E107" s="346" t="s">
        <v>132</v>
      </c>
      <c r="F107" s="317">
        <v>10</v>
      </c>
      <c r="G107" s="318">
        <v>42</v>
      </c>
      <c r="H107" s="2">
        <f t="shared" si="1"/>
        <v>420</v>
      </c>
      <c r="I107" s="20">
        <v>77148</v>
      </c>
      <c r="J107" s="20">
        <v>27268</v>
      </c>
      <c r="L107" s="20">
        <v>31201</v>
      </c>
    </row>
    <row r="108" spans="2:12" ht="12.75">
      <c r="B108" s="343" t="s">
        <v>143</v>
      </c>
      <c r="C108" s="344" t="s">
        <v>136</v>
      </c>
      <c r="D108" s="348" t="s">
        <v>137</v>
      </c>
      <c r="E108" s="346" t="s">
        <v>11</v>
      </c>
      <c r="F108" s="317">
        <v>1</v>
      </c>
      <c r="G108" s="318">
        <v>800</v>
      </c>
      <c r="H108" s="2">
        <f t="shared" si="1"/>
        <v>800</v>
      </c>
      <c r="I108" s="20">
        <v>77149</v>
      </c>
      <c r="J108" s="20">
        <v>27268</v>
      </c>
      <c r="L108" s="20">
        <v>11848</v>
      </c>
    </row>
    <row r="109" spans="2:8" ht="12.75">
      <c r="B109" s="31" t="s">
        <v>626</v>
      </c>
      <c r="H109" s="34"/>
    </row>
    <row r="110" spans="2:8" ht="25.5">
      <c r="B110" s="343"/>
      <c r="C110" s="344" t="s">
        <v>627</v>
      </c>
      <c r="D110" s="345" t="s">
        <v>629</v>
      </c>
      <c r="E110" s="346" t="s">
        <v>11</v>
      </c>
      <c r="F110" s="347">
        <v>80</v>
      </c>
      <c r="H110" s="2">
        <f>F110*G110</f>
        <v>0</v>
      </c>
    </row>
    <row r="111" spans="2:8" ht="25.5">
      <c r="B111" s="343"/>
      <c r="C111" s="344" t="s">
        <v>628</v>
      </c>
      <c r="D111" s="345" t="s">
        <v>630</v>
      </c>
      <c r="E111" s="346" t="s">
        <v>11</v>
      </c>
      <c r="F111" s="347">
        <v>75</v>
      </c>
      <c r="H111" s="2">
        <f>F111*G111</f>
        <v>0</v>
      </c>
    </row>
    <row r="112" spans="2:8" ht="13.5" thickBot="1">
      <c r="B112" s="37"/>
      <c r="C112" s="37"/>
      <c r="D112" s="38"/>
      <c r="E112" s="37"/>
      <c r="F112" s="39"/>
      <c r="G112" s="40"/>
      <c r="H112" s="38"/>
    </row>
    <row r="114" spans="6:8" ht="15" customHeight="1">
      <c r="F114" s="331" t="s">
        <v>157</v>
      </c>
      <c r="G114" s="331"/>
      <c r="H114" s="2">
        <f>SUM(H10:H113)</f>
        <v>2480</v>
      </c>
    </row>
    <row r="115" spans="6:8" ht="15" customHeight="1">
      <c r="F115" s="331" t="s">
        <v>158</v>
      </c>
      <c r="G115" s="331"/>
      <c r="H115" s="2">
        <f>H114*0.22</f>
        <v>545.6</v>
      </c>
    </row>
    <row r="116" spans="6:8" ht="15" customHeight="1">
      <c r="F116" s="331" t="s">
        <v>159</v>
      </c>
      <c r="G116" s="331"/>
      <c r="H116" s="2">
        <f>H114*1.22</f>
        <v>3025.6</v>
      </c>
    </row>
  </sheetData>
  <sheetProtection password="B2B4" sheet="1"/>
  <mergeCells count="7">
    <mergeCell ref="F116:G116"/>
    <mergeCell ref="B1:H1"/>
    <mergeCell ref="B2:H2"/>
    <mergeCell ref="B3:H3"/>
    <mergeCell ref="C7:H7"/>
    <mergeCell ref="F114:G114"/>
    <mergeCell ref="F115:G115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9"/>
  <sheetViews>
    <sheetView workbookViewId="0" topLeftCell="A1">
      <selection activeCell="A2" sqref="A2"/>
    </sheetView>
  </sheetViews>
  <sheetFormatPr defaultColWidth="9.140625" defaultRowHeight="12.75"/>
  <cols>
    <col min="1" max="1" width="4.421875" style="83" bestFit="1" customWidth="1"/>
    <col min="2" max="2" width="45.140625" style="83" customWidth="1"/>
    <col min="3" max="3" width="6.28125" style="83" bestFit="1" customWidth="1"/>
    <col min="4" max="4" width="9.140625" style="47" bestFit="1" customWidth="1"/>
    <col min="5" max="5" width="10.00390625" style="5" bestFit="1" customWidth="1"/>
    <col min="6" max="6" width="12.00390625" style="5" customWidth="1"/>
    <col min="7" max="16384" width="9.140625" style="20" customWidth="1"/>
  </cols>
  <sheetData>
    <row r="1" spans="1:6" ht="12.75">
      <c r="A1" s="41"/>
      <c r="B1" s="42" t="s">
        <v>361</v>
      </c>
      <c r="C1" s="43"/>
      <c r="D1" s="44"/>
      <c r="E1" s="4"/>
      <c r="F1" s="4"/>
    </row>
    <row r="2" spans="1:3" ht="12.75">
      <c r="A2" s="45"/>
      <c r="B2" s="46"/>
      <c r="C2" s="46"/>
    </row>
    <row r="3" spans="1:6" ht="12.75">
      <c r="A3" s="48"/>
      <c r="B3" s="48"/>
      <c r="C3" s="48"/>
      <c r="D3" s="49"/>
      <c r="E3" s="6"/>
      <c r="F3" s="6"/>
    </row>
    <row r="4" spans="1:6" ht="25.5">
      <c r="A4" s="50" t="s">
        <v>160</v>
      </c>
      <c r="B4" s="51" t="s">
        <v>161</v>
      </c>
      <c r="C4" s="52" t="s">
        <v>162</v>
      </c>
      <c r="D4" s="53" t="s">
        <v>163</v>
      </c>
      <c r="E4" s="18" t="s">
        <v>164</v>
      </c>
      <c r="F4" s="18" t="s">
        <v>165</v>
      </c>
    </row>
    <row r="5" spans="1:6" ht="12.75">
      <c r="A5" s="54"/>
      <c r="B5" s="48"/>
      <c r="C5" s="48"/>
      <c r="D5" s="55"/>
      <c r="E5" s="8"/>
      <c r="F5" s="8"/>
    </row>
    <row r="6" spans="1:6" ht="12.75">
      <c r="A6" s="54"/>
      <c r="B6" s="48"/>
      <c r="C6" s="48"/>
      <c r="D6" s="55"/>
      <c r="E6" s="8"/>
      <c r="F6" s="8"/>
    </row>
    <row r="7" spans="1:6" ht="12.75">
      <c r="A7" s="56" t="s">
        <v>166</v>
      </c>
      <c r="B7" s="57" t="s">
        <v>167</v>
      </c>
      <c r="C7" s="58"/>
      <c r="D7" s="59"/>
      <c r="E7" s="7"/>
      <c r="F7" s="7"/>
    </row>
    <row r="8" spans="1:6" ht="12.75">
      <c r="A8" s="54"/>
      <c r="B8" s="48"/>
      <c r="C8" s="48"/>
      <c r="D8" s="55"/>
      <c r="E8" s="6"/>
      <c r="F8" s="9"/>
    </row>
    <row r="9" spans="1:6" ht="14.25">
      <c r="A9" s="366" t="s">
        <v>168</v>
      </c>
      <c r="B9" s="316" t="s">
        <v>169</v>
      </c>
      <c r="C9" s="352" t="s">
        <v>362</v>
      </c>
      <c r="D9" s="320">
        <v>244.9</v>
      </c>
      <c r="E9" s="9"/>
      <c r="F9" s="365">
        <f>D9*E9</f>
        <v>0</v>
      </c>
    </row>
    <row r="10" spans="1:6" ht="12.75">
      <c r="A10" s="366"/>
      <c r="B10" s="367"/>
      <c r="C10" s="367"/>
      <c r="D10" s="320"/>
      <c r="E10" s="9"/>
      <c r="F10" s="365"/>
    </row>
    <row r="11" spans="1:6" ht="12.75">
      <c r="A11" s="366" t="s">
        <v>170</v>
      </c>
      <c r="B11" s="316" t="s">
        <v>171</v>
      </c>
      <c r="C11" s="352" t="s">
        <v>172</v>
      </c>
      <c r="D11" s="320">
        <v>8</v>
      </c>
      <c r="E11" s="9"/>
      <c r="F11" s="365">
        <f>D11*E11</f>
        <v>0</v>
      </c>
    </row>
    <row r="12" spans="1:6" ht="12.75">
      <c r="A12" s="368"/>
      <c r="B12" s="355"/>
      <c r="C12" s="355"/>
      <c r="D12" s="320"/>
      <c r="E12" s="9"/>
      <c r="F12" s="365"/>
    </row>
    <row r="13" spans="1:6" ht="12.75">
      <c r="A13" s="369" t="s">
        <v>173</v>
      </c>
      <c r="B13" s="316" t="s">
        <v>174</v>
      </c>
      <c r="C13" s="355" t="s">
        <v>172</v>
      </c>
      <c r="D13" s="320">
        <v>8</v>
      </c>
      <c r="E13" s="9"/>
      <c r="F13" s="365">
        <f>D13*E13</f>
        <v>0</v>
      </c>
    </row>
    <row r="14" spans="1:6" ht="12.75">
      <c r="A14" s="369"/>
      <c r="B14" s="355"/>
      <c r="C14" s="355"/>
      <c r="D14" s="320"/>
      <c r="E14" s="9"/>
      <c r="F14" s="365"/>
    </row>
    <row r="15" spans="1:6" ht="63.75">
      <c r="A15" s="351" t="s">
        <v>175</v>
      </c>
      <c r="B15" s="370" t="s">
        <v>176</v>
      </c>
      <c r="C15" s="355" t="s">
        <v>172</v>
      </c>
      <c r="D15" s="364">
        <v>20</v>
      </c>
      <c r="E15" s="9"/>
      <c r="F15" s="365">
        <f>D15*E15</f>
        <v>0</v>
      </c>
    </row>
    <row r="16" spans="1:6" ht="12.75">
      <c r="A16" s="63"/>
      <c r="B16" s="62"/>
      <c r="C16" s="62"/>
      <c r="D16" s="49"/>
      <c r="E16" s="6"/>
      <c r="F16" s="6"/>
    </row>
    <row r="17" spans="1:6" ht="12.75">
      <c r="A17" s="65" t="s">
        <v>166</v>
      </c>
      <c r="B17" s="66" t="s">
        <v>178</v>
      </c>
      <c r="C17" s="66"/>
      <c r="D17" s="67"/>
      <c r="E17" s="10"/>
      <c r="F17" s="68"/>
    </row>
    <row r="18" spans="1:6" ht="12.75">
      <c r="A18" s="69"/>
      <c r="B18" s="70"/>
      <c r="C18" s="70"/>
      <c r="D18" s="49"/>
      <c r="E18" s="11"/>
      <c r="F18" s="11"/>
    </row>
    <row r="19" spans="1:6" ht="12.75">
      <c r="A19" s="69"/>
      <c r="B19" s="70"/>
      <c r="C19" s="70"/>
      <c r="D19" s="49"/>
      <c r="E19" s="11"/>
      <c r="F19" s="11"/>
    </row>
    <row r="20" spans="1:6" ht="12.75">
      <c r="A20" s="56" t="s">
        <v>179</v>
      </c>
      <c r="B20" s="57" t="s">
        <v>379</v>
      </c>
      <c r="C20" s="58"/>
      <c r="D20" s="71"/>
      <c r="E20" s="12"/>
      <c r="F20" s="12"/>
    </row>
    <row r="22" spans="1:6" ht="12.75">
      <c r="A22" s="64"/>
      <c r="B22" s="48"/>
      <c r="C22" s="60"/>
      <c r="D22" s="13"/>
      <c r="E22" s="9"/>
      <c r="F22" s="9"/>
    </row>
    <row r="23" spans="1:6" ht="76.5">
      <c r="A23" s="351" t="s">
        <v>168</v>
      </c>
      <c r="B23" s="316" t="s">
        <v>366</v>
      </c>
      <c r="C23" s="352" t="s">
        <v>364</v>
      </c>
      <c r="D23" s="320">
        <v>608.37</v>
      </c>
      <c r="E23" s="9"/>
      <c r="F23" s="365">
        <f>D23*E23</f>
        <v>0</v>
      </c>
    </row>
    <row r="24" spans="1:6" ht="12.75">
      <c r="A24" s="351"/>
      <c r="B24" s="316"/>
      <c r="C24" s="352"/>
      <c r="D24" s="320"/>
      <c r="E24" s="9"/>
      <c r="F24" s="365"/>
    </row>
    <row r="25" spans="1:6" ht="51">
      <c r="A25" s="351" t="s">
        <v>170</v>
      </c>
      <c r="B25" s="353" t="s">
        <v>367</v>
      </c>
      <c r="C25" s="352" t="s">
        <v>365</v>
      </c>
      <c r="D25" s="320">
        <v>1959.2</v>
      </c>
      <c r="E25" s="9"/>
      <c r="F25" s="365">
        <f>D25*E25</f>
        <v>0</v>
      </c>
    </row>
    <row r="26" spans="1:6" ht="12.75">
      <c r="A26" s="354"/>
      <c r="B26" s="355"/>
      <c r="C26" s="352"/>
      <c r="D26" s="320"/>
      <c r="E26" s="9"/>
      <c r="F26" s="365"/>
    </row>
    <row r="27" spans="1:6" ht="25.5">
      <c r="A27" s="351" t="s">
        <v>173</v>
      </c>
      <c r="B27" s="353" t="s">
        <v>181</v>
      </c>
      <c r="C27" s="352" t="s">
        <v>363</v>
      </c>
      <c r="D27" s="320">
        <v>1</v>
      </c>
      <c r="E27" s="9"/>
      <c r="F27" s="365">
        <f>D27*E27</f>
        <v>0</v>
      </c>
    </row>
    <row r="28" spans="1:6" ht="12.75">
      <c r="A28" s="354"/>
      <c r="B28" s="353"/>
      <c r="C28" s="352"/>
      <c r="D28" s="320"/>
      <c r="E28" s="9"/>
      <c r="F28" s="365"/>
    </row>
    <row r="29" spans="1:6" ht="38.25">
      <c r="A29" s="351" t="s">
        <v>175</v>
      </c>
      <c r="B29" s="353" t="s">
        <v>183</v>
      </c>
      <c r="C29" s="352" t="s">
        <v>363</v>
      </c>
      <c r="D29" s="320">
        <v>1</v>
      </c>
      <c r="E29" s="9"/>
      <c r="F29" s="365">
        <f>D29*E29</f>
        <v>0</v>
      </c>
    </row>
    <row r="30" spans="1:6" ht="12.75">
      <c r="A30" s="351"/>
      <c r="B30" s="356"/>
      <c r="C30" s="355"/>
      <c r="D30" s="320"/>
      <c r="E30" s="9"/>
      <c r="F30" s="365"/>
    </row>
    <row r="31" spans="1:6" ht="38.25">
      <c r="A31" s="351" t="s">
        <v>177</v>
      </c>
      <c r="B31" s="356" t="s">
        <v>184</v>
      </c>
      <c r="C31" s="352" t="s">
        <v>365</v>
      </c>
      <c r="D31" s="320">
        <v>381.06</v>
      </c>
      <c r="E31" s="9"/>
      <c r="F31" s="365">
        <f>D31*E31</f>
        <v>0</v>
      </c>
    </row>
    <row r="32" spans="1:6" ht="12.75">
      <c r="A32" s="351"/>
      <c r="B32" s="356"/>
      <c r="C32" s="355"/>
      <c r="D32" s="320"/>
      <c r="E32" s="9"/>
      <c r="F32" s="365"/>
    </row>
    <row r="33" spans="1:6" ht="38.25">
      <c r="A33" s="357" t="s">
        <v>180</v>
      </c>
      <c r="B33" s="353" t="s">
        <v>370</v>
      </c>
      <c r="C33" s="352" t="s">
        <v>364</v>
      </c>
      <c r="D33" s="320">
        <v>31.79</v>
      </c>
      <c r="E33" s="9"/>
      <c r="F33" s="365">
        <f>D33*E33</f>
        <v>0</v>
      </c>
    </row>
    <row r="34" spans="1:6" ht="12.75">
      <c r="A34" s="358"/>
      <c r="B34" s="356"/>
      <c r="C34" s="355"/>
      <c r="D34" s="320"/>
      <c r="E34" s="9"/>
      <c r="F34" s="365"/>
    </row>
    <row r="35" spans="1:6" ht="63.75">
      <c r="A35" s="359" t="s">
        <v>368</v>
      </c>
      <c r="B35" s="356" t="s">
        <v>185</v>
      </c>
      <c r="C35" s="352" t="s">
        <v>364</v>
      </c>
      <c r="D35" s="320">
        <v>136.66</v>
      </c>
      <c r="E35" s="9"/>
      <c r="F35" s="365">
        <f>D35*E35</f>
        <v>0</v>
      </c>
    </row>
    <row r="36" spans="1:6" ht="12.75">
      <c r="A36" s="354"/>
      <c r="B36" s="356"/>
      <c r="C36" s="355"/>
      <c r="D36" s="320"/>
      <c r="E36" s="9"/>
      <c r="F36" s="365"/>
    </row>
    <row r="37" spans="1:6" ht="89.25">
      <c r="A37" s="360" t="s">
        <v>369</v>
      </c>
      <c r="B37" s="356" t="s">
        <v>186</v>
      </c>
      <c r="C37" s="352" t="s">
        <v>364</v>
      </c>
      <c r="D37" s="320">
        <v>275.01</v>
      </c>
      <c r="E37" s="9"/>
      <c r="F37" s="365">
        <f>D37*E37</f>
        <v>0</v>
      </c>
    </row>
    <row r="38" spans="1:6" ht="12.75">
      <c r="A38" s="354"/>
      <c r="B38" s="356"/>
      <c r="C38" s="355"/>
      <c r="D38" s="320"/>
      <c r="E38" s="9"/>
      <c r="F38" s="365"/>
    </row>
    <row r="39" spans="1:6" ht="25.5">
      <c r="A39" s="360" t="s">
        <v>617</v>
      </c>
      <c r="B39" s="356" t="s">
        <v>187</v>
      </c>
      <c r="C39" s="352" t="s">
        <v>364</v>
      </c>
      <c r="D39" s="320">
        <v>44.83</v>
      </c>
      <c r="E39" s="9"/>
      <c r="F39" s="365">
        <f>D39*E39</f>
        <v>0</v>
      </c>
    </row>
    <row r="40" spans="1:6" ht="12.75">
      <c r="A40" s="360"/>
      <c r="B40" s="356"/>
      <c r="C40" s="352"/>
      <c r="D40" s="320"/>
      <c r="E40" s="9"/>
      <c r="F40" s="365"/>
    </row>
    <row r="41" spans="1:6" ht="12.75">
      <c r="A41" s="359"/>
      <c r="B41" s="356"/>
      <c r="C41" s="355"/>
      <c r="D41" s="320"/>
      <c r="E41" s="9"/>
      <c r="F41" s="365"/>
    </row>
    <row r="42" spans="1:6" ht="25.5">
      <c r="A42" s="360" t="s">
        <v>371</v>
      </c>
      <c r="B42" s="361" t="s">
        <v>188</v>
      </c>
      <c r="C42" s="362" t="s">
        <v>182</v>
      </c>
      <c r="D42" s="320">
        <v>1</v>
      </c>
      <c r="E42" s="13"/>
      <c r="F42" s="365">
        <f>D42*E42</f>
        <v>0</v>
      </c>
    </row>
    <row r="43" spans="1:6" ht="12.75">
      <c r="A43" s="363"/>
      <c r="B43" s="355"/>
      <c r="C43" s="355"/>
      <c r="D43" s="320"/>
      <c r="E43" s="13"/>
      <c r="F43" s="320"/>
    </row>
    <row r="44" spans="1:6" ht="63.75">
      <c r="A44" s="359" t="s">
        <v>372</v>
      </c>
      <c r="B44" s="316" t="s">
        <v>189</v>
      </c>
      <c r="C44" s="355" t="s">
        <v>172</v>
      </c>
      <c r="D44" s="364">
        <v>20</v>
      </c>
      <c r="E44" s="9"/>
      <c r="F44" s="320">
        <f>D44*E44</f>
        <v>0</v>
      </c>
    </row>
    <row r="45" spans="1:6" ht="12.75">
      <c r="A45" s="74"/>
      <c r="B45" s="48"/>
      <c r="C45" s="48"/>
      <c r="D45" s="75"/>
      <c r="E45" s="6"/>
      <c r="F45" s="6"/>
    </row>
    <row r="46" spans="1:6" ht="12.75">
      <c r="A46" s="76" t="s">
        <v>179</v>
      </c>
      <c r="B46" s="66" t="s">
        <v>373</v>
      </c>
      <c r="C46" s="66"/>
      <c r="D46" s="67"/>
      <c r="E46" s="10"/>
      <c r="F46" s="68"/>
    </row>
    <row r="47" spans="1:6" ht="12.75">
      <c r="A47" s="72"/>
      <c r="B47" s="70"/>
      <c r="C47" s="70"/>
      <c r="D47" s="49"/>
      <c r="E47" s="11"/>
      <c r="F47" s="11"/>
    </row>
    <row r="48" spans="1:6" ht="12.75">
      <c r="A48" s="56" t="s">
        <v>190</v>
      </c>
      <c r="B48" s="57" t="s">
        <v>191</v>
      </c>
      <c r="C48" s="58"/>
      <c r="D48" s="71"/>
      <c r="E48" s="12"/>
      <c r="F48" s="12"/>
    </row>
    <row r="49" spans="1:6" ht="12.75">
      <c r="A49" s="63"/>
      <c r="B49" s="48"/>
      <c r="C49" s="48"/>
      <c r="D49" s="49"/>
      <c r="E49" s="6"/>
      <c r="F49" s="6"/>
    </row>
    <row r="50" spans="1:6" ht="51">
      <c r="A50" s="371" t="s">
        <v>168</v>
      </c>
      <c r="B50" s="372" t="s">
        <v>374</v>
      </c>
      <c r="C50" s="352"/>
      <c r="D50" s="320"/>
      <c r="E50" s="9"/>
      <c r="F50" s="365"/>
    </row>
    <row r="51" spans="1:6" ht="14.25">
      <c r="A51" s="371"/>
      <c r="B51" s="357" t="s">
        <v>375</v>
      </c>
      <c r="C51" s="367" t="s">
        <v>362</v>
      </c>
      <c r="D51" s="320">
        <v>46</v>
      </c>
      <c r="E51" s="9"/>
      <c r="F51" s="365">
        <f>D51*E51</f>
        <v>0</v>
      </c>
    </row>
    <row r="52" spans="1:6" ht="14.25">
      <c r="A52" s="371"/>
      <c r="B52" s="357" t="s">
        <v>376</v>
      </c>
      <c r="C52" s="367" t="s">
        <v>362</v>
      </c>
      <c r="D52" s="320">
        <v>199</v>
      </c>
      <c r="E52" s="9"/>
      <c r="F52" s="365">
        <f>D52*E52</f>
        <v>0</v>
      </c>
    </row>
    <row r="53" spans="1:6" ht="12.75">
      <c r="A53" s="371"/>
      <c r="B53" s="355"/>
      <c r="C53" s="355"/>
      <c r="D53" s="373"/>
      <c r="E53" s="8"/>
      <c r="F53" s="365"/>
    </row>
    <row r="54" spans="1:6" ht="63.75">
      <c r="A54" s="359" t="s">
        <v>170</v>
      </c>
      <c r="B54" s="372" t="s">
        <v>192</v>
      </c>
      <c r="C54" s="372"/>
      <c r="D54" s="364"/>
      <c r="E54" s="6"/>
      <c r="F54" s="365"/>
    </row>
    <row r="55" spans="1:6" ht="12.75">
      <c r="A55" s="358"/>
      <c r="B55" s="357" t="s">
        <v>193</v>
      </c>
      <c r="C55" s="355" t="s">
        <v>172</v>
      </c>
      <c r="D55" s="320">
        <v>8</v>
      </c>
      <c r="E55" s="9"/>
      <c r="F55" s="365">
        <f>D55*E55</f>
        <v>0</v>
      </c>
    </row>
    <row r="56" spans="1:6" ht="12.75">
      <c r="A56" s="358"/>
      <c r="B56" s="357" t="s">
        <v>194</v>
      </c>
      <c r="C56" s="355" t="s">
        <v>172</v>
      </c>
      <c r="D56" s="320">
        <v>3</v>
      </c>
      <c r="E56" s="9"/>
      <c r="F56" s="365">
        <f>D56*E56</f>
        <v>0</v>
      </c>
    </row>
    <row r="57" spans="1:6" ht="12.75">
      <c r="A57" s="72"/>
      <c r="B57" s="73"/>
      <c r="C57" s="62"/>
      <c r="D57" s="13"/>
      <c r="E57" s="6"/>
      <c r="F57" s="9"/>
    </row>
    <row r="58" spans="1:6" ht="12.75">
      <c r="A58" s="76" t="s">
        <v>190</v>
      </c>
      <c r="B58" s="66" t="s">
        <v>195</v>
      </c>
      <c r="C58" s="66"/>
      <c r="D58" s="67"/>
      <c r="E58" s="10"/>
      <c r="F58" s="68"/>
    </row>
    <row r="59" spans="1:6" ht="12.75">
      <c r="A59" s="72"/>
      <c r="B59" s="70"/>
      <c r="C59" s="70"/>
      <c r="D59" s="49"/>
      <c r="E59" s="11"/>
      <c r="F59" s="77"/>
    </row>
    <row r="60" spans="1:6" ht="12.75">
      <c r="A60" s="56" t="s">
        <v>196</v>
      </c>
      <c r="B60" s="57" t="s">
        <v>197</v>
      </c>
      <c r="C60" s="58"/>
      <c r="D60" s="71"/>
      <c r="E60" s="12"/>
      <c r="F60" s="12"/>
    </row>
    <row r="61" spans="1:6" ht="12.75">
      <c r="A61" s="78"/>
      <c r="B61" s="79"/>
      <c r="C61" s="79"/>
      <c r="D61" s="49"/>
      <c r="E61" s="14"/>
      <c r="F61" s="14"/>
    </row>
    <row r="62" spans="1:6" ht="25.5">
      <c r="A62" s="374" t="s">
        <v>168</v>
      </c>
      <c r="B62" s="375" t="s">
        <v>198</v>
      </c>
      <c r="C62" s="352" t="s">
        <v>362</v>
      </c>
      <c r="D62" s="320">
        <v>244.9</v>
      </c>
      <c r="E62" s="15"/>
      <c r="F62" s="377">
        <f>D62*E62</f>
        <v>0</v>
      </c>
    </row>
    <row r="63" spans="1:6" ht="12.75">
      <c r="A63" s="369"/>
      <c r="B63" s="355"/>
      <c r="C63" s="355"/>
      <c r="D63" s="364"/>
      <c r="E63" s="6"/>
      <c r="F63" s="378"/>
    </row>
    <row r="64" spans="1:6" ht="38.25">
      <c r="A64" s="351" t="s">
        <v>170</v>
      </c>
      <c r="B64" s="316" t="s">
        <v>199</v>
      </c>
      <c r="C64" s="352" t="s">
        <v>362</v>
      </c>
      <c r="D64" s="320">
        <v>244.9</v>
      </c>
      <c r="E64" s="9"/>
      <c r="F64" s="365">
        <f>D64*E64</f>
        <v>0</v>
      </c>
    </row>
    <row r="65" spans="1:6" ht="12.75">
      <c r="A65" s="369"/>
      <c r="B65" s="355"/>
      <c r="C65" s="355"/>
      <c r="D65" s="364"/>
      <c r="E65" s="6"/>
      <c r="F65" s="378"/>
    </row>
    <row r="66" spans="1:6" ht="14.25">
      <c r="A66" s="351" t="s">
        <v>173</v>
      </c>
      <c r="B66" s="316" t="s">
        <v>200</v>
      </c>
      <c r="C66" s="352" t="s">
        <v>362</v>
      </c>
      <c r="D66" s="320">
        <v>244.9</v>
      </c>
      <c r="E66" s="9"/>
      <c r="F66" s="365">
        <f>D66*E66</f>
        <v>0</v>
      </c>
    </row>
    <row r="67" spans="1:6" ht="12.75">
      <c r="A67" s="354"/>
      <c r="B67" s="376"/>
      <c r="C67" s="376"/>
      <c r="D67" s="364"/>
      <c r="E67" s="11"/>
      <c r="F67" s="379"/>
    </row>
    <row r="68" spans="1:6" ht="25.5">
      <c r="A68" s="351" t="s">
        <v>175</v>
      </c>
      <c r="B68" s="316" t="s">
        <v>201</v>
      </c>
      <c r="C68" s="352" t="s">
        <v>362</v>
      </c>
      <c r="D68" s="320">
        <v>244.9</v>
      </c>
      <c r="E68" s="9"/>
      <c r="F68" s="365">
        <f>D68*E68</f>
        <v>0</v>
      </c>
    </row>
    <row r="69" spans="1:6" ht="12.75">
      <c r="A69" s="369"/>
      <c r="B69" s="355"/>
      <c r="C69" s="355"/>
      <c r="D69" s="364"/>
      <c r="E69" s="6"/>
      <c r="F69" s="378"/>
    </row>
    <row r="70" spans="1:6" ht="25.5">
      <c r="A70" s="351" t="s">
        <v>177</v>
      </c>
      <c r="B70" s="316" t="s">
        <v>202</v>
      </c>
      <c r="C70" s="352" t="s">
        <v>172</v>
      </c>
      <c r="D70" s="320">
        <v>11</v>
      </c>
      <c r="E70" s="9"/>
      <c r="F70" s="365">
        <f>D70*E70</f>
        <v>0</v>
      </c>
    </row>
    <row r="71" spans="1:6" ht="12.75">
      <c r="A71" s="64"/>
      <c r="B71" s="61"/>
      <c r="C71" s="61"/>
      <c r="D71" s="49"/>
      <c r="E71" s="6"/>
      <c r="F71" s="6"/>
    </row>
    <row r="72" spans="1:6" ht="12.75">
      <c r="A72" s="351" t="s">
        <v>180</v>
      </c>
      <c r="B72" s="357" t="s">
        <v>203</v>
      </c>
      <c r="C72" s="352" t="s">
        <v>172</v>
      </c>
      <c r="D72" s="320">
        <v>1</v>
      </c>
      <c r="E72" s="320">
        <v>230</v>
      </c>
      <c r="F72" s="365">
        <f>D72*E72</f>
        <v>230</v>
      </c>
    </row>
    <row r="73" spans="1:6" ht="12.75">
      <c r="A73" s="351"/>
      <c r="B73" s="357"/>
      <c r="C73" s="352"/>
      <c r="D73" s="320"/>
      <c r="E73" s="13"/>
      <c r="F73" s="365"/>
    </row>
    <row r="74" spans="1:6" ht="25.5">
      <c r="A74" s="351" t="s">
        <v>368</v>
      </c>
      <c r="B74" s="357" t="s">
        <v>377</v>
      </c>
      <c r="C74" s="352" t="s">
        <v>172</v>
      </c>
      <c r="D74" s="320">
        <v>1</v>
      </c>
      <c r="E74" s="13"/>
      <c r="F74" s="365">
        <f>D74*E74</f>
        <v>0</v>
      </c>
    </row>
    <row r="75" spans="1:6" ht="12.75">
      <c r="A75" s="64"/>
      <c r="B75" s="73"/>
      <c r="C75" s="60"/>
      <c r="D75" s="13"/>
      <c r="E75" s="13"/>
      <c r="F75" s="9"/>
    </row>
    <row r="76" spans="1:6" ht="12.75">
      <c r="A76" s="351" t="s">
        <v>369</v>
      </c>
      <c r="B76" s="357" t="s">
        <v>378</v>
      </c>
      <c r="C76" s="352" t="s">
        <v>172</v>
      </c>
      <c r="D76" s="320">
        <v>1</v>
      </c>
      <c r="E76" s="320">
        <v>220</v>
      </c>
      <c r="F76" s="365">
        <f>D76*E76</f>
        <v>220</v>
      </c>
    </row>
    <row r="77" spans="1:6" ht="12.75">
      <c r="A77" s="64"/>
      <c r="B77" s="61"/>
      <c r="C77" s="80"/>
      <c r="D77" s="16"/>
      <c r="E77" s="16"/>
      <c r="F77" s="16"/>
    </row>
    <row r="78" spans="1:6" ht="12.75">
      <c r="A78" s="76" t="s">
        <v>196</v>
      </c>
      <c r="B78" s="66" t="s">
        <v>204</v>
      </c>
      <c r="C78" s="66"/>
      <c r="D78" s="67"/>
      <c r="E78" s="10"/>
      <c r="F78" s="68"/>
    </row>
    <row r="79" spans="1:6" ht="12.75">
      <c r="A79" s="81"/>
      <c r="B79" s="5"/>
      <c r="C79" s="5"/>
      <c r="F79" s="17"/>
    </row>
    <row r="80" spans="1:6" ht="12.75">
      <c r="A80" s="81"/>
      <c r="B80" s="5"/>
      <c r="C80" s="5"/>
      <c r="F80" s="82">
        <f>SUM(F8:F79)</f>
        <v>450</v>
      </c>
    </row>
    <row r="81" spans="1:6" ht="12.75">
      <c r="A81" s="81"/>
      <c r="B81" s="5"/>
      <c r="C81" s="5"/>
      <c r="F81" s="17"/>
    </row>
    <row r="82" spans="1:6" ht="12.75">
      <c r="A82" s="81"/>
      <c r="B82" s="5"/>
      <c r="C82" s="5"/>
      <c r="F82" s="17"/>
    </row>
    <row r="83" spans="1:6" ht="12.75">
      <c r="A83" s="81"/>
      <c r="B83" s="5"/>
      <c r="C83" s="5"/>
      <c r="F83" s="17"/>
    </row>
    <row r="84" spans="1:6" ht="12.75">
      <c r="A84" s="81"/>
      <c r="B84" s="5"/>
      <c r="C84" s="5"/>
      <c r="F84" s="17"/>
    </row>
    <row r="85" spans="1:6" ht="12.75">
      <c r="A85" s="81"/>
      <c r="B85" s="5"/>
      <c r="C85" s="5"/>
      <c r="F85" s="17"/>
    </row>
    <row r="86" spans="1:6" ht="12.75">
      <c r="A86" s="81"/>
      <c r="B86" s="5"/>
      <c r="C86" s="5"/>
      <c r="F86" s="17"/>
    </row>
    <row r="87" spans="1:6" ht="12.75">
      <c r="A87" s="81"/>
      <c r="B87" s="5"/>
      <c r="C87" s="5"/>
      <c r="F87" s="17"/>
    </row>
    <row r="88" spans="1:6" ht="12.75">
      <c r="A88" s="81"/>
      <c r="B88" s="5"/>
      <c r="C88" s="5"/>
      <c r="F88" s="17"/>
    </row>
    <row r="89" spans="1:6" ht="12.75">
      <c r="A89" s="81"/>
      <c r="B89" s="5"/>
      <c r="C89" s="5"/>
      <c r="F89" s="17"/>
    </row>
    <row r="90" spans="1:6" ht="12.75">
      <c r="A90" s="81"/>
      <c r="B90" s="5"/>
      <c r="C90" s="5"/>
      <c r="F90" s="17"/>
    </row>
    <row r="91" spans="1:6" ht="12.75">
      <c r="A91" s="81"/>
      <c r="B91" s="5"/>
      <c r="C91" s="5"/>
      <c r="F91" s="17"/>
    </row>
    <row r="92" spans="1:6" ht="12.75">
      <c r="A92" s="81"/>
      <c r="B92" s="5"/>
      <c r="C92" s="5"/>
      <c r="F92" s="17"/>
    </row>
    <row r="93" spans="1:6" ht="12.75">
      <c r="A93" s="81"/>
      <c r="B93" s="81"/>
      <c r="C93" s="81"/>
      <c r="E93" s="17"/>
      <c r="F93" s="17"/>
    </row>
    <row r="94" spans="1:6" ht="12.75">
      <c r="A94" s="81"/>
      <c r="B94" s="81"/>
      <c r="C94" s="81"/>
      <c r="E94" s="17"/>
      <c r="F94" s="17"/>
    </row>
    <row r="95" spans="1:6" ht="12.75">
      <c r="A95" s="81"/>
      <c r="B95" s="81"/>
      <c r="C95" s="81"/>
      <c r="E95" s="17"/>
      <c r="F95" s="17"/>
    </row>
    <row r="96" spans="1:6" ht="12.75">
      <c r="A96" s="81"/>
      <c r="B96" s="81"/>
      <c r="C96" s="81"/>
      <c r="E96" s="17"/>
      <c r="F96" s="17"/>
    </row>
    <row r="97" spans="1:6" ht="12.75">
      <c r="A97" s="81"/>
      <c r="B97" s="81"/>
      <c r="C97" s="81"/>
      <c r="E97" s="17"/>
      <c r="F97" s="17"/>
    </row>
    <row r="98" spans="1:6" ht="12.75">
      <c r="A98" s="81"/>
      <c r="B98" s="81"/>
      <c r="C98" s="81"/>
      <c r="E98" s="17"/>
      <c r="F98" s="17"/>
    </row>
    <row r="99" spans="1:6" ht="12.75">
      <c r="A99" s="81"/>
      <c r="B99" s="81"/>
      <c r="C99" s="81"/>
      <c r="E99" s="17"/>
      <c r="F99" s="17"/>
    </row>
    <row r="100" spans="1:6" ht="12.75">
      <c r="A100" s="81"/>
      <c r="B100" s="81"/>
      <c r="C100" s="81"/>
      <c r="E100" s="17"/>
      <c r="F100" s="17"/>
    </row>
    <row r="101" spans="1:6" ht="12.75">
      <c r="A101" s="81"/>
      <c r="B101" s="81"/>
      <c r="C101" s="81"/>
      <c r="E101" s="17"/>
      <c r="F101" s="17"/>
    </row>
    <row r="102" spans="1:6" ht="12.75">
      <c r="A102" s="81"/>
      <c r="B102" s="81"/>
      <c r="C102" s="81"/>
      <c r="E102" s="17"/>
      <c r="F102" s="17"/>
    </row>
    <row r="103" spans="1:6" ht="12.75">
      <c r="A103" s="81"/>
      <c r="B103" s="81"/>
      <c r="C103" s="81"/>
      <c r="E103" s="17"/>
      <c r="F103" s="17"/>
    </row>
    <row r="104" spans="1:6" ht="12.75">
      <c r="A104" s="81"/>
      <c r="B104" s="81"/>
      <c r="C104" s="81"/>
      <c r="E104" s="17"/>
      <c r="F104" s="17"/>
    </row>
    <row r="105" spans="1:6" ht="12.75">
      <c r="A105" s="81"/>
      <c r="B105" s="81"/>
      <c r="C105" s="81"/>
      <c r="E105" s="17"/>
      <c r="F105" s="17"/>
    </row>
    <row r="106" spans="1:6" ht="12.75">
      <c r="A106" s="81"/>
      <c r="B106" s="81"/>
      <c r="C106" s="81"/>
      <c r="E106" s="17"/>
      <c r="F106" s="17"/>
    </row>
    <row r="107" spans="1:6" ht="12.75">
      <c r="A107" s="81"/>
      <c r="B107" s="81"/>
      <c r="C107" s="81"/>
      <c r="E107" s="17"/>
      <c r="F107" s="17"/>
    </row>
    <row r="108" spans="1:6" ht="12.75">
      <c r="A108" s="81"/>
      <c r="B108" s="81"/>
      <c r="C108" s="81"/>
      <c r="E108" s="17"/>
      <c r="F108" s="17"/>
    </row>
    <row r="109" spans="1:6" ht="12.75">
      <c r="A109" s="81"/>
      <c r="B109" s="81"/>
      <c r="C109" s="81"/>
      <c r="E109" s="17"/>
      <c r="F109" s="17"/>
    </row>
    <row r="110" spans="1:6" ht="12.75">
      <c r="A110" s="81"/>
      <c r="B110" s="81"/>
      <c r="C110" s="81"/>
      <c r="E110" s="17"/>
      <c r="F110" s="17"/>
    </row>
    <row r="111" spans="1:6" ht="12.75">
      <c r="A111" s="81"/>
      <c r="B111" s="81"/>
      <c r="C111" s="81"/>
      <c r="E111" s="17"/>
      <c r="F111" s="17"/>
    </row>
    <row r="112" spans="1:6" ht="12.75">
      <c r="A112" s="81"/>
      <c r="B112" s="81"/>
      <c r="C112" s="81"/>
      <c r="E112" s="17"/>
      <c r="F112" s="17"/>
    </row>
    <row r="113" spans="1:6" ht="12.75">
      <c r="A113" s="81"/>
      <c r="B113" s="81"/>
      <c r="C113" s="81"/>
      <c r="E113" s="17"/>
      <c r="F113" s="17"/>
    </row>
    <row r="114" spans="1:6" ht="12.75">
      <c r="A114" s="81"/>
      <c r="B114" s="81"/>
      <c r="C114" s="81"/>
      <c r="E114" s="17"/>
      <c r="F114" s="17"/>
    </row>
    <row r="115" spans="1:6" ht="12.75">
      <c r="A115" s="81"/>
      <c r="B115" s="81"/>
      <c r="C115" s="81"/>
      <c r="E115" s="17"/>
      <c r="F115" s="17"/>
    </row>
    <row r="116" spans="1:6" ht="12.75">
      <c r="A116" s="81"/>
      <c r="B116" s="81"/>
      <c r="C116" s="81"/>
      <c r="E116" s="17"/>
      <c r="F116" s="17"/>
    </row>
    <row r="117" spans="1:6" ht="12.75">
      <c r="A117" s="81"/>
      <c r="B117" s="81"/>
      <c r="C117" s="81"/>
      <c r="E117" s="17"/>
      <c r="F117" s="17"/>
    </row>
    <row r="118" spans="1:6" ht="12.75">
      <c r="A118" s="81"/>
      <c r="B118" s="81"/>
      <c r="C118" s="81"/>
      <c r="E118" s="17"/>
      <c r="F118" s="17"/>
    </row>
    <row r="119" spans="1:6" ht="12.75">
      <c r="A119" s="81"/>
      <c r="B119" s="81"/>
      <c r="C119" s="81"/>
      <c r="E119" s="17"/>
      <c r="F119" s="17"/>
    </row>
    <row r="120" spans="1:6" ht="12.75">
      <c r="A120" s="81"/>
      <c r="B120" s="81"/>
      <c r="C120" s="81"/>
      <c r="E120" s="17"/>
      <c r="F120" s="17"/>
    </row>
    <row r="121" spans="1:6" ht="12.75">
      <c r="A121" s="81"/>
      <c r="B121" s="81"/>
      <c r="C121" s="81"/>
      <c r="E121" s="17"/>
      <c r="F121" s="17"/>
    </row>
    <row r="122" spans="1:6" ht="12.75">
      <c r="A122" s="81"/>
      <c r="B122" s="81"/>
      <c r="C122" s="81"/>
      <c r="E122" s="17"/>
      <c r="F122" s="17"/>
    </row>
    <row r="123" spans="1:6" ht="12.75">
      <c r="A123" s="81"/>
      <c r="B123" s="81"/>
      <c r="C123" s="81"/>
      <c r="E123" s="17"/>
      <c r="F123" s="17"/>
    </row>
    <row r="124" spans="1:6" ht="12.75">
      <c r="A124" s="81"/>
      <c r="B124" s="81"/>
      <c r="C124" s="81"/>
      <c r="E124" s="17"/>
      <c r="F124" s="17"/>
    </row>
    <row r="125" spans="1:6" ht="12.75">
      <c r="A125" s="81"/>
      <c r="B125" s="81"/>
      <c r="C125" s="81"/>
      <c r="E125" s="17"/>
      <c r="F125" s="17"/>
    </row>
    <row r="126" spans="1:6" ht="12.75">
      <c r="A126" s="81"/>
      <c r="B126" s="81"/>
      <c r="C126" s="81"/>
      <c r="E126" s="17"/>
      <c r="F126" s="17"/>
    </row>
    <row r="127" spans="1:6" ht="12.75">
      <c r="A127" s="81"/>
      <c r="B127" s="81"/>
      <c r="C127" s="81"/>
      <c r="E127" s="17"/>
      <c r="F127" s="17"/>
    </row>
    <row r="128" spans="1:6" ht="12.75">
      <c r="A128" s="81"/>
      <c r="B128" s="81"/>
      <c r="C128" s="81"/>
      <c r="E128" s="17"/>
      <c r="F128" s="17"/>
    </row>
    <row r="129" spans="1:6" ht="12.75">
      <c r="A129" s="81"/>
      <c r="B129" s="81"/>
      <c r="C129" s="81"/>
      <c r="E129" s="17"/>
      <c r="F129" s="17"/>
    </row>
    <row r="130" spans="1:6" ht="12.75">
      <c r="A130" s="81"/>
      <c r="B130" s="81"/>
      <c r="C130" s="81"/>
      <c r="E130" s="17"/>
      <c r="F130" s="17"/>
    </row>
    <row r="131" spans="1:6" ht="12.75">
      <c r="A131" s="81"/>
      <c r="B131" s="81"/>
      <c r="C131" s="81"/>
      <c r="E131" s="17"/>
      <c r="F131" s="17"/>
    </row>
    <row r="132" spans="1:6" ht="12.75">
      <c r="A132" s="81"/>
      <c r="B132" s="81"/>
      <c r="C132" s="81"/>
      <c r="E132" s="17"/>
      <c r="F132" s="17"/>
    </row>
    <row r="133" spans="1:6" ht="12.75">
      <c r="A133" s="81"/>
      <c r="B133" s="81"/>
      <c r="C133" s="81"/>
      <c r="E133" s="17"/>
      <c r="F133" s="17"/>
    </row>
    <row r="134" spans="1:6" ht="12.75">
      <c r="A134" s="81"/>
      <c r="B134" s="81"/>
      <c r="C134" s="81"/>
      <c r="E134" s="17"/>
      <c r="F134" s="17"/>
    </row>
    <row r="135" spans="1:6" ht="12.75">
      <c r="A135" s="81"/>
      <c r="B135" s="81"/>
      <c r="C135" s="81"/>
      <c r="E135" s="17"/>
      <c r="F135" s="17"/>
    </row>
    <row r="136" spans="1:6" ht="12.75">
      <c r="A136" s="81"/>
      <c r="B136" s="81"/>
      <c r="C136" s="81"/>
      <c r="E136" s="17"/>
      <c r="F136" s="17"/>
    </row>
    <row r="137" spans="1:6" ht="12.75">
      <c r="A137" s="81"/>
      <c r="B137" s="81"/>
      <c r="C137" s="81"/>
      <c r="E137" s="17"/>
      <c r="F137" s="17"/>
    </row>
    <row r="138" spans="1:6" ht="12.75">
      <c r="A138" s="81"/>
      <c r="B138" s="81"/>
      <c r="C138" s="81"/>
      <c r="E138" s="17"/>
      <c r="F138" s="17"/>
    </row>
    <row r="139" spans="1:6" ht="12.75">
      <c r="A139" s="81"/>
      <c r="B139" s="81"/>
      <c r="C139" s="81"/>
      <c r="E139" s="17"/>
      <c r="F139" s="17"/>
    </row>
    <row r="140" spans="1:6" ht="12.75">
      <c r="A140" s="81"/>
      <c r="B140" s="81"/>
      <c r="C140" s="81"/>
      <c r="E140" s="17"/>
      <c r="F140" s="17"/>
    </row>
    <row r="141" spans="1:6" ht="12.75">
      <c r="A141" s="81"/>
      <c r="B141" s="81"/>
      <c r="C141" s="81"/>
      <c r="E141" s="17"/>
      <c r="F141" s="17"/>
    </row>
    <row r="142" spans="1:6" ht="12.75">
      <c r="A142" s="81"/>
      <c r="B142" s="81"/>
      <c r="C142" s="81"/>
      <c r="E142" s="17"/>
      <c r="F142" s="17"/>
    </row>
    <row r="143" spans="1:6" ht="12.75">
      <c r="A143" s="81"/>
      <c r="B143" s="81"/>
      <c r="C143" s="81"/>
      <c r="E143" s="17"/>
      <c r="F143" s="17"/>
    </row>
    <row r="144" spans="1:6" ht="12.75">
      <c r="A144" s="81"/>
      <c r="B144" s="81"/>
      <c r="C144" s="81"/>
      <c r="E144" s="17"/>
      <c r="F144" s="17"/>
    </row>
    <row r="145" spans="1:6" ht="12.75">
      <c r="A145" s="81"/>
      <c r="B145" s="81"/>
      <c r="C145" s="81"/>
      <c r="E145" s="17"/>
      <c r="F145" s="17"/>
    </row>
    <row r="146" spans="1:6" ht="12.75">
      <c r="A146" s="81"/>
      <c r="B146" s="81"/>
      <c r="C146" s="81"/>
      <c r="E146" s="17"/>
      <c r="F146" s="17"/>
    </row>
    <row r="147" spans="1:6" ht="12.75">
      <c r="A147" s="81"/>
      <c r="B147" s="81"/>
      <c r="C147" s="81"/>
      <c r="E147" s="17"/>
      <c r="F147" s="17"/>
    </row>
    <row r="148" spans="1:6" ht="12.75">
      <c r="A148" s="81"/>
      <c r="B148" s="81"/>
      <c r="C148" s="81"/>
      <c r="E148" s="17"/>
      <c r="F148" s="17"/>
    </row>
    <row r="149" spans="1:6" ht="12.75">
      <c r="A149" s="81"/>
      <c r="B149" s="81"/>
      <c r="C149" s="81"/>
      <c r="E149" s="17"/>
      <c r="F149" s="17"/>
    </row>
    <row r="150" spans="1:6" ht="12.75">
      <c r="A150" s="81"/>
      <c r="B150" s="81"/>
      <c r="C150" s="81"/>
      <c r="E150" s="17"/>
      <c r="F150" s="17"/>
    </row>
    <row r="151" spans="1:6" ht="12.75">
      <c r="A151" s="81"/>
      <c r="B151" s="81"/>
      <c r="C151" s="81"/>
      <c r="E151" s="17"/>
      <c r="F151" s="17"/>
    </row>
    <row r="152" spans="1:6" ht="12.75">
      <c r="A152" s="81"/>
      <c r="B152" s="81"/>
      <c r="C152" s="81"/>
      <c r="E152" s="17"/>
      <c r="F152" s="17"/>
    </row>
    <row r="153" spans="1:6" ht="12.75">
      <c r="A153" s="81"/>
      <c r="B153" s="81"/>
      <c r="C153" s="81"/>
      <c r="E153" s="17"/>
      <c r="F153" s="17"/>
    </row>
    <row r="154" spans="1:6" ht="12.75">
      <c r="A154" s="81"/>
      <c r="B154" s="81"/>
      <c r="C154" s="81"/>
      <c r="E154" s="17"/>
      <c r="F154" s="17"/>
    </row>
    <row r="155" spans="1:6" ht="12.75">
      <c r="A155" s="81"/>
      <c r="B155" s="81"/>
      <c r="C155" s="81"/>
      <c r="E155" s="17"/>
      <c r="F155" s="17"/>
    </row>
    <row r="156" spans="1:6" ht="12.75">
      <c r="A156" s="81"/>
      <c r="B156" s="81"/>
      <c r="C156" s="81"/>
      <c r="E156" s="17"/>
      <c r="F156" s="17"/>
    </row>
    <row r="157" spans="1:6" ht="12.75">
      <c r="A157" s="81"/>
      <c r="B157" s="81"/>
      <c r="C157" s="81"/>
      <c r="E157" s="17"/>
      <c r="F157" s="17"/>
    </row>
    <row r="158" spans="1:6" ht="12.75">
      <c r="A158" s="81"/>
      <c r="B158" s="81"/>
      <c r="C158" s="81"/>
      <c r="E158" s="17"/>
      <c r="F158" s="17"/>
    </row>
    <row r="159" spans="1:6" ht="12.75">
      <c r="A159" s="81"/>
      <c r="B159" s="81"/>
      <c r="C159" s="81"/>
      <c r="E159" s="17"/>
      <c r="F159" s="17"/>
    </row>
    <row r="160" spans="1:6" ht="12.75">
      <c r="A160" s="81"/>
      <c r="B160" s="81"/>
      <c r="C160" s="81"/>
      <c r="E160" s="17"/>
      <c r="F160" s="17"/>
    </row>
    <row r="161" spans="1:6" ht="12.75">
      <c r="A161" s="81"/>
      <c r="B161" s="81"/>
      <c r="C161" s="81"/>
      <c r="E161" s="17"/>
      <c r="F161" s="17"/>
    </row>
    <row r="162" spans="1:6" ht="12.75">
      <c r="A162" s="81"/>
      <c r="B162" s="81"/>
      <c r="C162" s="81"/>
      <c r="E162" s="17"/>
      <c r="F162" s="17"/>
    </row>
    <row r="163" spans="1:6" ht="12.75">
      <c r="A163" s="81"/>
      <c r="B163" s="81"/>
      <c r="C163" s="81"/>
      <c r="E163" s="17"/>
      <c r="F163" s="17"/>
    </row>
    <row r="164" spans="1:6" ht="12.75">
      <c r="A164" s="81"/>
      <c r="B164" s="81"/>
      <c r="C164" s="81"/>
      <c r="E164" s="17"/>
      <c r="F164" s="17"/>
    </row>
    <row r="165" spans="1:6" ht="12.75">
      <c r="A165" s="81"/>
      <c r="B165" s="81"/>
      <c r="C165" s="81"/>
      <c r="E165" s="17"/>
      <c r="F165" s="17"/>
    </row>
    <row r="166" spans="1:6" ht="12.75">
      <c r="A166" s="81"/>
      <c r="B166" s="81"/>
      <c r="C166" s="81"/>
      <c r="E166" s="17"/>
      <c r="F166" s="17"/>
    </row>
    <row r="167" spans="1:6" ht="12.75">
      <c r="A167" s="81"/>
      <c r="B167" s="81"/>
      <c r="C167" s="81"/>
      <c r="E167" s="17"/>
      <c r="F167" s="17"/>
    </row>
    <row r="168" spans="1:6" ht="12.75">
      <c r="A168" s="81"/>
      <c r="B168" s="81"/>
      <c r="C168" s="81"/>
      <c r="E168" s="17"/>
      <c r="F168" s="17"/>
    </row>
    <row r="169" spans="1:6" ht="12.75">
      <c r="A169" s="81"/>
      <c r="B169" s="81"/>
      <c r="C169" s="81"/>
      <c r="E169" s="17"/>
      <c r="F169" s="17"/>
    </row>
    <row r="170" spans="1:6" ht="12.75">
      <c r="A170" s="81"/>
      <c r="B170" s="81"/>
      <c r="C170" s="81"/>
      <c r="E170" s="17"/>
      <c r="F170" s="17"/>
    </row>
    <row r="171" spans="1:6" ht="12.75">
      <c r="A171" s="81"/>
      <c r="B171" s="81"/>
      <c r="C171" s="81"/>
      <c r="E171" s="17"/>
      <c r="F171" s="17"/>
    </row>
    <row r="172" spans="1:6" ht="12.75">
      <c r="A172" s="81"/>
      <c r="B172" s="81"/>
      <c r="C172" s="81"/>
      <c r="E172" s="17"/>
      <c r="F172" s="17"/>
    </row>
    <row r="173" spans="1:6" ht="12.75">
      <c r="A173" s="81"/>
      <c r="B173" s="81"/>
      <c r="C173" s="81"/>
      <c r="E173" s="17"/>
      <c r="F173" s="17"/>
    </row>
    <row r="174" spans="1:6" ht="12.75">
      <c r="A174" s="81"/>
      <c r="B174" s="81"/>
      <c r="C174" s="81"/>
      <c r="E174" s="17"/>
      <c r="F174" s="17"/>
    </row>
    <row r="175" spans="1:6" ht="12.75">
      <c r="A175" s="81"/>
      <c r="B175" s="81"/>
      <c r="C175" s="81"/>
      <c r="E175" s="17"/>
      <c r="F175" s="17"/>
    </row>
    <row r="176" spans="1:6" ht="12.75">
      <c r="A176" s="81"/>
      <c r="B176" s="81"/>
      <c r="C176" s="81"/>
      <c r="E176" s="17"/>
      <c r="F176" s="17"/>
    </row>
    <row r="177" spans="1:6" ht="12.75">
      <c r="A177" s="81"/>
      <c r="B177" s="81"/>
      <c r="C177" s="81"/>
      <c r="E177" s="17"/>
      <c r="F177" s="17"/>
    </row>
    <row r="178" spans="1:6" ht="12.75">
      <c r="A178" s="81"/>
      <c r="B178" s="81"/>
      <c r="C178" s="81"/>
      <c r="E178" s="17"/>
      <c r="F178" s="17"/>
    </row>
    <row r="179" spans="1:6" ht="12.75">
      <c r="A179" s="81"/>
      <c r="B179" s="81"/>
      <c r="C179" s="81"/>
      <c r="E179" s="17"/>
      <c r="F179" s="17"/>
    </row>
    <row r="180" spans="1:6" ht="12.75">
      <c r="A180" s="81"/>
      <c r="B180" s="81"/>
      <c r="C180" s="81"/>
      <c r="E180" s="17"/>
      <c r="F180" s="17"/>
    </row>
    <row r="181" spans="1:6" ht="12.75">
      <c r="A181" s="81"/>
      <c r="B181" s="81"/>
      <c r="C181" s="81"/>
      <c r="E181" s="17"/>
      <c r="F181" s="17"/>
    </row>
    <row r="182" spans="1:6" ht="12.75">
      <c r="A182" s="81"/>
      <c r="B182" s="81"/>
      <c r="C182" s="81"/>
      <c r="E182" s="17"/>
      <c r="F182" s="17"/>
    </row>
    <row r="183" spans="1:6" ht="12.75">
      <c r="A183" s="81"/>
      <c r="B183" s="81"/>
      <c r="C183" s="81"/>
      <c r="E183" s="17"/>
      <c r="F183" s="17"/>
    </row>
    <row r="184" spans="1:6" ht="12.75">
      <c r="A184" s="81"/>
      <c r="B184" s="81"/>
      <c r="C184" s="81"/>
      <c r="E184" s="17"/>
      <c r="F184" s="17"/>
    </row>
    <row r="185" spans="1:6" ht="12.75">
      <c r="A185" s="81"/>
      <c r="B185" s="81"/>
      <c r="C185" s="81"/>
      <c r="E185" s="17"/>
      <c r="F185" s="17"/>
    </row>
    <row r="186" spans="1:6" ht="12.75">
      <c r="A186" s="81"/>
      <c r="B186" s="81"/>
      <c r="C186" s="81"/>
      <c r="E186" s="17"/>
      <c r="F186" s="17"/>
    </row>
    <row r="187" spans="1:6" ht="12.75">
      <c r="A187" s="81"/>
      <c r="B187" s="81"/>
      <c r="C187" s="81"/>
      <c r="E187" s="17"/>
      <c r="F187" s="17"/>
    </row>
    <row r="188" spans="1:6" ht="12.75">
      <c r="A188" s="81"/>
      <c r="B188" s="81"/>
      <c r="C188" s="81"/>
      <c r="E188" s="17"/>
      <c r="F188" s="17"/>
    </row>
    <row r="189" spans="1:6" ht="12.75">
      <c r="A189" s="81"/>
      <c r="B189" s="81"/>
      <c r="C189" s="81"/>
      <c r="E189" s="17"/>
      <c r="F189" s="17"/>
    </row>
    <row r="190" spans="1:6" ht="12.75">
      <c r="A190" s="81"/>
      <c r="B190" s="81"/>
      <c r="C190" s="81"/>
      <c r="E190" s="17"/>
      <c r="F190" s="17"/>
    </row>
    <row r="191" spans="1:6" ht="12.75">
      <c r="A191" s="81"/>
      <c r="B191" s="81"/>
      <c r="C191" s="81"/>
      <c r="E191" s="17"/>
      <c r="F191" s="17"/>
    </row>
    <row r="192" spans="1:6" ht="12.75">
      <c r="A192" s="81"/>
      <c r="B192" s="81"/>
      <c r="C192" s="81"/>
      <c r="E192" s="17"/>
      <c r="F192" s="17"/>
    </row>
    <row r="193" spans="1:6" ht="12.75">
      <c r="A193" s="81"/>
      <c r="B193" s="81"/>
      <c r="C193" s="81"/>
      <c r="E193" s="17"/>
      <c r="F193" s="17"/>
    </row>
    <row r="194" spans="1:6" ht="12.75">
      <c r="A194" s="81"/>
      <c r="B194" s="81"/>
      <c r="C194" s="81"/>
      <c r="E194" s="17"/>
      <c r="F194" s="17"/>
    </row>
    <row r="195" spans="1:6" ht="12.75">
      <c r="A195" s="81"/>
      <c r="B195" s="81"/>
      <c r="C195" s="81"/>
      <c r="E195" s="17"/>
      <c r="F195" s="17"/>
    </row>
    <row r="196" spans="1:6" ht="12.75">
      <c r="A196" s="81"/>
      <c r="B196" s="81"/>
      <c r="C196" s="81"/>
      <c r="E196" s="17"/>
      <c r="F196" s="17"/>
    </row>
    <row r="197" spans="1:6" ht="12.75">
      <c r="A197" s="81"/>
      <c r="B197" s="81"/>
      <c r="C197" s="81"/>
      <c r="E197" s="17"/>
      <c r="F197" s="17"/>
    </row>
    <row r="198" spans="1:6" ht="12.75">
      <c r="A198" s="81"/>
      <c r="B198" s="81"/>
      <c r="C198" s="81"/>
      <c r="E198" s="17"/>
      <c r="F198" s="17"/>
    </row>
    <row r="199" spans="1:6" ht="12.75">
      <c r="A199" s="81"/>
      <c r="B199" s="81"/>
      <c r="C199" s="81"/>
      <c r="E199" s="17"/>
      <c r="F199" s="17"/>
    </row>
    <row r="200" spans="1:6" ht="12.75">
      <c r="A200" s="81"/>
      <c r="B200" s="81"/>
      <c r="C200" s="81"/>
      <c r="E200" s="17"/>
      <c r="F200" s="17"/>
    </row>
    <row r="201" spans="1:6" ht="12.75">
      <c r="A201" s="81"/>
      <c r="B201" s="81"/>
      <c r="C201" s="81"/>
      <c r="E201" s="17"/>
      <c r="F201" s="17"/>
    </row>
    <row r="202" spans="1:6" ht="12.75">
      <c r="A202" s="81"/>
      <c r="B202" s="81"/>
      <c r="C202" s="81"/>
      <c r="E202" s="17"/>
      <c r="F202" s="17"/>
    </row>
    <row r="203" spans="1:6" ht="12.75">
      <c r="A203" s="81"/>
      <c r="B203" s="81"/>
      <c r="C203" s="81"/>
      <c r="E203" s="17"/>
      <c r="F203" s="17"/>
    </row>
    <row r="204" spans="1:6" ht="12.75">
      <c r="A204" s="81"/>
      <c r="B204" s="81"/>
      <c r="C204" s="81"/>
      <c r="E204" s="17"/>
      <c r="F204" s="17"/>
    </row>
    <row r="205" spans="1:6" ht="12.75">
      <c r="A205" s="81"/>
      <c r="B205" s="81"/>
      <c r="C205" s="81"/>
      <c r="E205" s="17"/>
      <c r="F205" s="17"/>
    </row>
    <row r="206" spans="1:6" ht="12.75">
      <c r="A206" s="81"/>
      <c r="B206" s="81"/>
      <c r="C206" s="81"/>
      <c r="E206" s="17"/>
      <c r="F206" s="17"/>
    </row>
    <row r="207" spans="1:6" ht="12.75">
      <c r="A207" s="81"/>
      <c r="B207" s="81"/>
      <c r="C207" s="81"/>
      <c r="E207" s="17"/>
      <c r="F207" s="17"/>
    </row>
    <row r="208" spans="1:6" ht="12.75">
      <c r="A208" s="81"/>
      <c r="B208" s="81"/>
      <c r="C208" s="81"/>
      <c r="E208" s="17"/>
      <c r="F208" s="17"/>
    </row>
    <row r="209" spans="1:6" ht="12.75">
      <c r="A209" s="81"/>
      <c r="B209" s="81"/>
      <c r="C209" s="81"/>
      <c r="E209" s="17"/>
      <c r="F209" s="17"/>
    </row>
    <row r="210" spans="1:6" ht="12.75">
      <c r="A210" s="81"/>
      <c r="B210" s="81"/>
      <c r="C210" s="81"/>
      <c r="E210" s="17"/>
      <c r="F210" s="17"/>
    </row>
    <row r="211" spans="1:6" ht="12.75">
      <c r="A211" s="81"/>
      <c r="B211" s="81"/>
      <c r="C211" s="81"/>
      <c r="E211" s="17"/>
      <c r="F211" s="17"/>
    </row>
    <row r="212" spans="1:6" ht="12.75">
      <c r="A212" s="81"/>
      <c r="B212" s="81"/>
      <c r="C212" s="81"/>
      <c r="E212" s="17"/>
      <c r="F212" s="17"/>
    </row>
    <row r="213" spans="1:6" ht="12.75">
      <c r="A213" s="81"/>
      <c r="B213" s="81"/>
      <c r="C213" s="81"/>
      <c r="E213" s="17"/>
      <c r="F213" s="17"/>
    </row>
    <row r="214" spans="1:6" ht="12.75">
      <c r="A214" s="81"/>
      <c r="B214" s="81"/>
      <c r="C214" s="81"/>
      <c r="E214" s="17"/>
      <c r="F214" s="17"/>
    </row>
    <row r="215" spans="1:6" ht="12.75">
      <c r="A215" s="81"/>
      <c r="B215" s="81"/>
      <c r="C215" s="81"/>
      <c r="E215" s="17"/>
      <c r="F215" s="17"/>
    </row>
    <row r="216" spans="1:6" ht="12.75">
      <c r="A216" s="81"/>
      <c r="B216" s="81"/>
      <c r="C216" s="81"/>
      <c r="E216" s="17"/>
      <c r="F216" s="17"/>
    </row>
    <row r="217" spans="1:6" ht="12.75">
      <c r="A217" s="81"/>
      <c r="B217" s="81"/>
      <c r="C217" s="81"/>
      <c r="E217" s="17"/>
      <c r="F217" s="17"/>
    </row>
    <row r="218" spans="1:6" ht="12.75">
      <c r="A218" s="81"/>
      <c r="B218" s="81"/>
      <c r="C218" s="81"/>
      <c r="E218" s="17"/>
      <c r="F218" s="17"/>
    </row>
    <row r="219" spans="1:6" ht="12.75">
      <c r="A219" s="81"/>
      <c r="B219" s="81"/>
      <c r="C219" s="81"/>
      <c r="E219" s="17"/>
      <c r="F219" s="17"/>
    </row>
    <row r="220" spans="1:6" ht="12.75">
      <c r="A220" s="81"/>
      <c r="B220" s="81"/>
      <c r="C220" s="81"/>
      <c r="E220" s="17"/>
      <c r="F220" s="17"/>
    </row>
    <row r="221" spans="1:6" ht="12.75">
      <c r="A221" s="81"/>
      <c r="B221" s="81"/>
      <c r="C221" s="81"/>
      <c r="E221" s="17"/>
      <c r="F221" s="17"/>
    </row>
    <row r="222" spans="1:6" ht="12.75">
      <c r="A222" s="81"/>
      <c r="B222" s="81"/>
      <c r="C222" s="81"/>
      <c r="E222" s="17"/>
      <c r="F222" s="17"/>
    </row>
    <row r="223" spans="1:6" ht="12.75">
      <c r="A223" s="81"/>
      <c r="B223" s="81"/>
      <c r="C223" s="81"/>
      <c r="E223" s="17"/>
      <c r="F223" s="17"/>
    </row>
    <row r="224" spans="1:6" ht="12.75">
      <c r="A224" s="81"/>
      <c r="B224" s="81"/>
      <c r="C224" s="81"/>
      <c r="E224" s="17"/>
      <c r="F224" s="17"/>
    </row>
    <row r="225" spans="1:6" ht="12.75">
      <c r="A225" s="81"/>
      <c r="B225" s="81"/>
      <c r="C225" s="81"/>
      <c r="E225" s="17"/>
      <c r="F225" s="17"/>
    </row>
    <row r="226" spans="1:6" ht="12.75">
      <c r="A226" s="81"/>
      <c r="B226" s="81"/>
      <c r="C226" s="81"/>
      <c r="E226" s="17"/>
      <c r="F226" s="17"/>
    </row>
    <row r="227" spans="1:6" ht="12.75">
      <c r="A227" s="81"/>
      <c r="B227" s="81"/>
      <c r="C227" s="81"/>
      <c r="E227" s="17"/>
      <c r="F227" s="17"/>
    </row>
    <row r="228" spans="1:6" ht="12.75">
      <c r="A228" s="81"/>
      <c r="B228" s="81"/>
      <c r="C228" s="81"/>
      <c r="E228" s="17"/>
      <c r="F228" s="17"/>
    </row>
    <row r="229" spans="1:6" ht="12.75">
      <c r="A229" s="81"/>
      <c r="B229" s="81"/>
      <c r="C229" s="81"/>
      <c r="E229" s="17"/>
      <c r="F229" s="17"/>
    </row>
    <row r="230" spans="1:6" ht="12.75">
      <c r="A230" s="81"/>
      <c r="B230" s="81"/>
      <c r="C230" s="81"/>
      <c r="E230" s="17"/>
      <c r="F230" s="17"/>
    </row>
    <row r="231" spans="1:6" ht="12.75">
      <c r="A231" s="81"/>
      <c r="B231" s="81"/>
      <c r="C231" s="81"/>
      <c r="E231" s="17"/>
      <c r="F231" s="17"/>
    </row>
    <row r="232" spans="1:6" ht="12.75">
      <c r="A232" s="81"/>
      <c r="B232" s="81"/>
      <c r="C232" s="81"/>
      <c r="E232" s="17"/>
      <c r="F232" s="17"/>
    </row>
    <row r="233" spans="1:6" ht="12.75">
      <c r="A233" s="81"/>
      <c r="B233" s="81"/>
      <c r="C233" s="81"/>
      <c r="E233" s="17"/>
      <c r="F233" s="17"/>
    </row>
    <row r="234" spans="1:6" ht="12.75">
      <c r="A234" s="81"/>
      <c r="B234" s="81"/>
      <c r="C234" s="81"/>
      <c r="E234" s="17"/>
      <c r="F234" s="17"/>
    </row>
    <row r="235" spans="1:6" ht="12.75">
      <c r="A235" s="81"/>
      <c r="B235" s="81"/>
      <c r="C235" s="81"/>
      <c r="E235" s="17"/>
      <c r="F235" s="17"/>
    </row>
    <row r="236" spans="1:6" ht="12.75">
      <c r="A236" s="81"/>
      <c r="B236" s="81"/>
      <c r="C236" s="81"/>
      <c r="E236" s="17"/>
      <c r="F236" s="17"/>
    </row>
    <row r="237" spans="1:6" ht="12.75">
      <c r="A237" s="81"/>
      <c r="B237" s="81"/>
      <c r="C237" s="81"/>
      <c r="E237" s="17"/>
      <c r="F237" s="17"/>
    </row>
    <row r="238" spans="1:6" ht="12.75">
      <c r="A238" s="81"/>
      <c r="B238" s="81"/>
      <c r="C238" s="81"/>
      <c r="E238" s="17"/>
      <c r="F238" s="17"/>
    </row>
    <row r="239" spans="1:6" ht="12.75">
      <c r="A239" s="81"/>
      <c r="B239" s="81"/>
      <c r="C239" s="81"/>
      <c r="E239" s="17"/>
      <c r="F239" s="17"/>
    </row>
    <row r="240" spans="1:6" ht="12.75">
      <c r="A240" s="81"/>
      <c r="B240" s="81"/>
      <c r="C240" s="81"/>
      <c r="E240" s="17"/>
      <c r="F240" s="17"/>
    </row>
    <row r="241" spans="1:6" ht="12.75">
      <c r="A241" s="81"/>
      <c r="B241" s="81"/>
      <c r="C241" s="81"/>
      <c r="E241" s="17"/>
      <c r="F241" s="17"/>
    </row>
    <row r="242" spans="1:6" ht="12.75">
      <c r="A242" s="81"/>
      <c r="B242" s="81"/>
      <c r="C242" s="81"/>
      <c r="E242" s="17"/>
      <c r="F242" s="17"/>
    </row>
    <row r="243" spans="1:6" ht="12.75">
      <c r="A243" s="81"/>
      <c r="B243" s="81"/>
      <c r="C243" s="81"/>
      <c r="E243" s="17"/>
      <c r="F243" s="17"/>
    </row>
    <row r="244" spans="1:6" ht="12.75">
      <c r="A244" s="81"/>
      <c r="B244" s="81"/>
      <c r="C244" s="81"/>
      <c r="E244" s="17"/>
      <c r="F244" s="17"/>
    </row>
    <row r="245" spans="1:6" ht="12.75">
      <c r="A245" s="81"/>
      <c r="B245" s="81"/>
      <c r="C245" s="81"/>
      <c r="E245" s="17"/>
      <c r="F245" s="17"/>
    </row>
    <row r="246" spans="1:6" ht="12.75">
      <c r="A246" s="81"/>
      <c r="B246" s="81"/>
      <c r="C246" s="81"/>
      <c r="E246" s="17"/>
      <c r="F246" s="17"/>
    </row>
    <row r="247" spans="1:6" ht="12.75">
      <c r="A247" s="81"/>
      <c r="B247" s="81"/>
      <c r="C247" s="81"/>
      <c r="E247" s="17"/>
      <c r="F247" s="17"/>
    </row>
    <row r="248" spans="1:6" ht="12.75">
      <c r="A248" s="81"/>
      <c r="B248" s="81"/>
      <c r="C248" s="81"/>
      <c r="E248" s="17"/>
      <c r="F248" s="17"/>
    </row>
    <row r="249" spans="1:6" ht="12.75">
      <c r="A249" s="81"/>
      <c r="B249" s="81"/>
      <c r="C249" s="81"/>
      <c r="E249" s="17"/>
      <c r="F249" s="17"/>
    </row>
    <row r="250" spans="1:6" ht="12.75">
      <c r="A250" s="81"/>
      <c r="B250" s="81"/>
      <c r="C250" s="81"/>
      <c r="E250" s="17"/>
      <c r="F250" s="17"/>
    </row>
    <row r="251" spans="1:6" ht="12.75">
      <c r="A251" s="81"/>
      <c r="B251" s="81"/>
      <c r="C251" s="81"/>
      <c r="E251" s="17"/>
      <c r="F251" s="17"/>
    </row>
    <row r="252" spans="1:6" ht="12.75">
      <c r="A252" s="81"/>
      <c r="B252" s="81"/>
      <c r="C252" s="81"/>
      <c r="E252" s="17"/>
      <c r="F252" s="17"/>
    </row>
    <row r="253" spans="1:6" ht="12.75">
      <c r="A253" s="81"/>
      <c r="B253" s="81"/>
      <c r="C253" s="81"/>
      <c r="E253" s="17"/>
      <c r="F253" s="17"/>
    </row>
    <row r="254" spans="1:6" ht="12.75">
      <c r="A254" s="81"/>
      <c r="B254" s="81"/>
      <c r="C254" s="81"/>
      <c r="E254" s="17"/>
      <c r="F254" s="17"/>
    </row>
    <row r="255" spans="1:6" ht="12.75">
      <c r="A255" s="81"/>
      <c r="B255" s="81"/>
      <c r="C255" s="81"/>
      <c r="E255" s="17"/>
      <c r="F255" s="17"/>
    </row>
    <row r="256" spans="1:6" ht="12.75">
      <c r="A256" s="81"/>
      <c r="B256" s="81"/>
      <c r="C256" s="81"/>
      <c r="E256" s="17"/>
      <c r="F256" s="17"/>
    </row>
    <row r="257" spans="1:6" ht="12.75">
      <c r="A257" s="81"/>
      <c r="B257" s="81"/>
      <c r="C257" s="81"/>
      <c r="E257" s="17"/>
      <c r="F257" s="17"/>
    </row>
    <row r="258" spans="1:6" ht="12.75">
      <c r="A258" s="81"/>
      <c r="B258" s="81"/>
      <c r="C258" s="81"/>
      <c r="E258" s="17"/>
      <c r="F258" s="17"/>
    </row>
    <row r="259" spans="1:6" ht="12.75">
      <c r="A259" s="81"/>
      <c r="B259" s="81"/>
      <c r="C259" s="81"/>
      <c r="E259" s="17"/>
      <c r="F259" s="17"/>
    </row>
    <row r="260" spans="1:6" ht="12.75">
      <c r="A260" s="81"/>
      <c r="B260" s="81"/>
      <c r="C260" s="81"/>
      <c r="E260" s="17"/>
      <c r="F260" s="17"/>
    </row>
    <row r="261" spans="1:6" ht="12.75">
      <c r="A261" s="81"/>
      <c r="B261" s="81"/>
      <c r="C261" s="81"/>
      <c r="E261" s="17"/>
      <c r="F261" s="17"/>
    </row>
    <row r="262" spans="1:6" ht="12.75">
      <c r="A262" s="81"/>
      <c r="B262" s="81"/>
      <c r="C262" s="81"/>
      <c r="E262" s="17"/>
      <c r="F262" s="17"/>
    </row>
    <row r="263" spans="1:6" ht="12.75">
      <c r="A263" s="81"/>
      <c r="B263" s="81"/>
      <c r="C263" s="81"/>
      <c r="E263" s="17"/>
      <c r="F263" s="17"/>
    </row>
    <row r="264" spans="1:6" ht="12.75">
      <c r="A264" s="81"/>
      <c r="B264" s="81"/>
      <c r="C264" s="81"/>
      <c r="E264" s="17"/>
      <c r="F264" s="17"/>
    </row>
    <row r="265" spans="1:6" ht="12.75">
      <c r="A265" s="81"/>
      <c r="B265" s="81"/>
      <c r="C265" s="81"/>
      <c r="E265" s="17"/>
      <c r="F265" s="17"/>
    </row>
    <row r="266" spans="1:6" ht="12.75">
      <c r="A266" s="81"/>
      <c r="B266" s="81"/>
      <c r="C266" s="81"/>
      <c r="E266" s="17"/>
      <c r="F266" s="17"/>
    </row>
    <row r="267" spans="1:6" ht="12.75">
      <c r="A267" s="81"/>
      <c r="B267" s="81"/>
      <c r="C267" s="81"/>
      <c r="E267" s="17"/>
      <c r="F267" s="17"/>
    </row>
    <row r="268" spans="1:6" ht="12.75">
      <c r="A268" s="81"/>
      <c r="B268" s="81"/>
      <c r="C268" s="81"/>
      <c r="E268" s="17"/>
      <c r="F268" s="17"/>
    </row>
    <row r="269" spans="1:6" ht="12.75">
      <c r="A269" s="81"/>
      <c r="B269" s="81"/>
      <c r="C269" s="81"/>
      <c r="E269" s="17"/>
      <c r="F269" s="17"/>
    </row>
    <row r="270" spans="1:6" ht="12.75">
      <c r="A270" s="81"/>
      <c r="B270" s="81"/>
      <c r="C270" s="81"/>
      <c r="E270" s="17"/>
      <c r="F270" s="17"/>
    </row>
    <row r="271" spans="1:6" ht="12.75">
      <c r="A271" s="81"/>
      <c r="B271" s="81"/>
      <c r="C271" s="81"/>
      <c r="E271" s="17"/>
      <c r="F271" s="17"/>
    </row>
    <row r="272" spans="1:6" ht="12.75">
      <c r="A272" s="81"/>
      <c r="B272" s="81"/>
      <c r="C272" s="81"/>
      <c r="E272" s="17"/>
      <c r="F272" s="17"/>
    </row>
    <row r="273" spans="1:6" ht="12.75">
      <c r="A273" s="81"/>
      <c r="B273" s="81"/>
      <c r="C273" s="81"/>
      <c r="E273" s="17"/>
      <c r="F273" s="17"/>
    </row>
    <row r="274" spans="1:6" ht="12.75">
      <c r="A274" s="81"/>
      <c r="B274" s="81"/>
      <c r="C274" s="81"/>
      <c r="E274" s="17"/>
      <c r="F274" s="17"/>
    </row>
    <row r="275" spans="1:6" ht="12.75">
      <c r="A275" s="81"/>
      <c r="B275" s="81"/>
      <c r="C275" s="81"/>
      <c r="E275" s="17"/>
      <c r="F275" s="17"/>
    </row>
    <row r="276" spans="1:6" ht="12.75">
      <c r="A276" s="81"/>
      <c r="B276" s="81"/>
      <c r="C276" s="81"/>
      <c r="E276" s="17"/>
      <c r="F276" s="17"/>
    </row>
    <row r="277" spans="1:6" ht="12.75">
      <c r="A277" s="81"/>
      <c r="B277" s="81"/>
      <c r="C277" s="81"/>
      <c r="E277" s="17"/>
      <c r="F277" s="17"/>
    </row>
    <row r="278" spans="1:6" ht="12.75">
      <c r="A278" s="81"/>
      <c r="B278" s="81"/>
      <c r="C278" s="81"/>
      <c r="E278" s="17"/>
      <c r="F278" s="17"/>
    </row>
    <row r="279" spans="1:6" ht="12.75">
      <c r="A279" s="81"/>
      <c r="B279" s="81"/>
      <c r="C279" s="81"/>
      <c r="E279" s="17"/>
      <c r="F279" s="17"/>
    </row>
    <row r="280" spans="1:6" ht="12.75">
      <c r="A280" s="81"/>
      <c r="B280" s="81"/>
      <c r="C280" s="81"/>
      <c r="E280" s="17"/>
      <c r="F280" s="17"/>
    </row>
    <row r="281" spans="1:6" ht="12.75">
      <c r="A281" s="81"/>
      <c r="B281" s="81"/>
      <c r="C281" s="81"/>
      <c r="E281" s="17"/>
      <c r="F281" s="17"/>
    </row>
    <row r="282" spans="1:6" ht="12.75">
      <c r="A282" s="81"/>
      <c r="B282" s="81"/>
      <c r="C282" s="81"/>
      <c r="E282" s="17"/>
      <c r="F282" s="17"/>
    </row>
    <row r="283" spans="1:6" ht="12.75">
      <c r="A283" s="81"/>
      <c r="B283" s="81"/>
      <c r="C283" s="81"/>
      <c r="E283" s="17"/>
      <c r="F283" s="17"/>
    </row>
    <row r="284" spans="1:6" ht="12.75">
      <c r="A284" s="81"/>
      <c r="B284" s="81"/>
      <c r="C284" s="81"/>
      <c r="E284" s="17"/>
      <c r="F284" s="17"/>
    </row>
    <row r="285" spans="1:6" ht="12.75">
      <c r="A285" s="81"/>
      <c r="B285" s="81"/>
      <c r="C285" s="81"/>
      <c r="E285" s="17"/>
      <c r="F285" s="17"/>
    </row>
    <row r="286" spans="1:6" ht="12.75">
      <c r="A286" s="81"/>
      <c r="B286" s="81"/>
      <c r="C286" s="81"/>
      <c r="E286" s="17"/>
      <c r="F286" s="17"/>
    </row>
    <row r="287" spans="1:6" ht="12.75">
      <c r="A287" s="81"/>
      <c r="B287" s="81"/>
      <c r="C287" s="81"/>
      <c r="E287" s="17"/>
      <c r="F287" s="17"/>
    </row>
    <row r="288" spans="1:6" ht="12.75">
      <c r="A288" s="81"/>
      <c r="B288" s="81"/>
      <c r="C288" s="81"/>
      <c r="E288" s="17"/>
      <c r="F288" s="17"/>
    </row>
    <row r="289" spans="1:6" ht="12.75">
      <c r="A289" s="81"/>
      <c r="B289" s="81"/>
      <c r="C289" s="81"/>
      <c r="E289" s="17"/>
      <c r="F289" s="17"/>
    </row>
  </sheetData>
  <sheetProtection password="B2B4" sheet="1"/>
  <printOptions/>
  <pageMargins left="0.7" right="0.7" top="0.75" bottom="0.75" header="0.3" footer="0.3"/>
  <pageSetup horizontalDpi="600" verticalDpi="600" orientation="portrait" paperSize="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0"/>
  <sheetViews>
    <sheetView workbookViewId="0" topLeftCell="B1">
      <selection activeCell="B6" sqref="B6"/>
    </sheetView>
  </sheetViews>
  <sheetFormatPr defaultColWidth="9.140625" defaultRowHeight="12.75"/>
  <cols>
    <col min="1" max="1" width="10.421875" style="236" customWidth="1"/>
    <col min="2" max="2" width="36.57421875" style="261" customWidth="1"/>
    <col min="3" max="3" width="11.57421875" style="262" customWidth="1"/>
    <col min="4" max="4" width="7.421875" style="87" customWidth="1"/>
    <col min="5" max="5" width="18.00390625" style="262" customWidth="1"/>
    <col min="6" max="6" width="19.28125" style="263" customWidth="1"/>
    <col min="7" max="16384" width="9.140625" style="20" customWidth="1"/>
  </cols>
  <sheetData>
    <row r="1" spans="1:6" ht="14.25">
      <c r="A1" s="84" t="s">
        <v>531</v>
      </c>
      <c r="B1" s="85"/>
      <c r="C1" s="86"/>
      <c r="E1" s="86"/>
      <c r="F1" s="88"/>
    </row>
    <row r="2" spans="1:6" ht="14.25">
      <c r="A2" s="89"/>
      <c r="B2" s="335"/>
      <c r="C2" s="335"/>
      <c r="D2" s="335"/>
      <c r="E2" s="335"/>
      <c r="F2" s="335"/>
    </row>
    <row r="3" spans="1:6" ht="15" thickBot="1">
      <c r="A3" s="89"/>
      <c r="B3" s="85"/>
      <c r="C3" s="86"/>
      <c r="E3" s="86"/>
      <c r="F3" s="88"/>
    </row>
    <row r="4" spans="1:6" ht="24.75" thickBot="1">
      <c r="A4" s="90" t="s">
        <v>396</v>
      </c>
      <c r="B4" s="91" t="s">
        <v>397</v>
      </c>
      <c r="C4" s="92" t="s">
        <v>398</v>
      </c>
      <c r="D4" s="93" t="s">
        <v>162</v>
      </c>
      <c r="E4" s="92" t="s">
        <v>399</v>
      </c>
      <c r="F4" s="94" t="s">
        <v>400</v>
      </c>
    </row>
    <row r="5" spans="1:6" ht="12.75">
      <c r="A5" s="95">
        <v>1</v>
      </c>
      <c r="B5" s="96" t="s">
        <v>401</v>
      </c>
      <c r="C5" s="97"/>
      <c r="D5" s="98"/>
      <c r="E5" s="97"/>
      <c r="F5" s="99"/>
    </row>
    <row r="6" spans="1:6" ht="12.75">
      <c r="A6" s="100" t="s">
        <v>402</v>
      </c>
      <c r="B6" s="101" t="s">
        <v>403</v>
      </c>
      <c r="C6" s="102"/>
      <c r="D6" s="103"/>
      <c r="E6" s="104"/>
      <c r="F6" s="105"/>
    </row>
    <row r="7" spans="1:6" ht="12.75">
      <c r="A7" s="106" t="s">
        <v>404</v>
      </c>
      <c r="B7" s="393" t="s">
        <v>405</v>
      </c>
      <c r="C7" s="321">
        <v>5</v>
      </c>
      <c r="D7" s="394" t="s">
        <v>406</v>
      </c>
      <c r="E7" s="104"/>
      <c r="F7" s="395">
        <f>SUM(C7*E7)</f>
        <v>0</v>
      </c>
    </row>
    <row r="8" spans="1:6" ht="12.75">
      <c r="A8" s="107" t="s">
        <v>402</v>
      </c>
      <c r="B8" s="384" t="s">
        <v>403</v>
      </c>
      <c r="C8" s="108"/>
      <c r="D8" s="109"/>
      <c r="E8" s="110"/>
      <c r="F8" s="380">
        <f>SUM(F7:F7)</f>
        <v>0</v>
      </c>
    </row>
    <row r="9" spans="1:6" ht="24">
      <c r="A9" s="111" t="s">
        <v>407</v>
      </c>
      <c r="B9" s="396" t="s">
        <v>408</v>
      </c>
      <c r="C9" s="397"/>
      <c r="D9" s="398"/>
      <c r="E9" s="112"/>
      <c r="F9" s="403"/>
    </row>
    <row r="10" spans="1:6" ht="24">
      <c r="A10" s="113" t="s">
        <v>409</v>
      </c>
      <c r="B10" s="399" t="s">
        <v>410</v>
      </c>
      <c r="C10" s="400">
        <v>75</v>
      </c>
      <c r="D10" s="401" t="s">
        <v>411</v>
      </c>
      <c r="E10" s="114"/>
      <c r="F10" s="404">
        <f>C10*E10</f>
        <v>0</v>
      </c>
    </row>
    <row r="11" spans="1:6" ht="24">
      <c r="A11" s="115" t="s">
        <v>412</v>
      </c>
      <c r="B11" s="402" t="s">
        <v>413</v>
      </c>
      <c r="C11" s="323">
        <v>100</v>
      </c>
      <c r="D11" s="324" t="s">
        <v>406</v>
      </c>
      <c r="E11" s="117"/>
      <c r="F11" s="405">
        <f>C11*E11</f>
        <v>0</v>
      </c>
    </row>
    <row r="12" spans="1:6" ht="13.5" thickBot="1">
      <c r="A12" s="120" t="s">
        <v>407</v>
      </c>
      <c r="B12" s="385" t="s">
        <v>414</v>
      </c>
      <c r="C12" s="121"/>
      <c r="D12" s="122"/>
      <c r="E12" s="121"/>
      <c r="F12" s="406">
        <f>SUM(F10:F11)</f>
        <v>0</v>
      </c>
    </row>
    <row r="13" spans="1:6" ht="14.25" thickBot="1" thickTop="1">
      <c r="A13" s="123">
        <v>1</v>
      </c>
      <c r="B13" s="386" t="s">
        <v>401</v>
      </c>
      <c r="C13" s="124"/>
      <c r="D13" s="125"/>
      <c r="E13" s="126"/>
      <c r="F13" s="381">
        <f>SUM(F12,F8)</f>
        <v>0</v>
      </c>
    </row>
    <row r="14" spans="1:6" ht="13.5" thickTop="1">
      <c r="A14" s="95">
        <v>2</v>
      </c>
      <c r="B14" s="96" t="s">
        <v>415</v>
      </c>
      <c r="C14" s="127"/>
      <c r="D14" s="98"/>
      <c r="E14" s="97"/>
      <c r="F14" s="99"/>
    </row>
    <row r="15" spans="1:6" ht="12.75">
      <c r="A15" s="128" t="s">
        <v>416</v>
      </c>
      <c r="B15" s="129" t="s">
        <v>417</v>
      </c>
      <c r="C15" s="117"/>
      <c r="D15" s="130"/>
      <c r="E15" s="131"/>
      <c r="F15" s="132"/>
    </row>
    <row r="16" spans="1:6" ht="24">
      <c r="A16" s="133" t="s">
        <v>418</v>
      </c>
      <c r="B16" s="407" t="s">
        <v>419</v>
      </c>
      <c r="C16" s="325">
        <v>70</v>
      </c>
      <c r="D16" s="408" t="s">
        <v>420</v>
      </c>
      <c r="E16" s="134"/>
      <c r="F16" s="410">
        <f>C16*E16</f>
        <v>0</v>
      </c>
    </row>
    <row r="17" spans="1:6" ht="48">
      <c r="A17" s="106" t="s">
        <v>421</v>
      </c>
      <c r="B17" s="409" t="s">
        <v>422</v>
      </c>
      <c r="C17" s="327">
        <v>350</v>
      </c>
      <c r="D17" s="408" t="s">
        <v>420</v>
      </c>
      <c r="E17" s="135"/>
      <c r="F17" s="411">
        <f>SUM(C17*E17)</f>
        <v>0</v>
      </c>
    </row>
    <row r="18" spans="1:6" ht="48">
      <c r="A18" s="106" t="s">
        <v>423</v>
      </c>
      <c r="B18" s="409" t="s">
        <v>424</v>
      </c>
      <c r="C18" s="327">
        <v>85</v>
      </c>
      <c r="D18" s="408" t="s">
        <v>420</v>
      </c>
      <c r="E18" s="135"/>
      <c r="F18" s="411">
        <f>SUM(C18*E18)</f>
        <v>0</v>
      </c>
    </row>
    <row r="19" spans="1:6" ht="12.75">
      <c r="A19" s="107" t="s">
        <v>416</v>
      </c>
      <c r="B19" s="384" t="s">
        <v>417</v>
      </c>
      <c r="C19" s="108"/>
      <c r="D19" s="109"/>
      <c r="E19" s="110"/>
      <c r="F19" s="412">
        <f>SUM(F16:F18)</f>
        <v>0</v>
      </c>
    </row>
    <row r="20" spans="1:6" ht="12.75">
      <c r="A20" s="136" t="s">
        <v>425</v>
      </c>
      <c r="B20" s="137" t="s">
        <v>426</v>
      </c>
      <c r="C20" s="138"/>
      <c r="D20" s="139"/>
      <c r="E20" s="140"/>
      <c r="F20" s="141"/>
    </row>
    <row r="21" spans="1:6" ht="36">
      <c r="A21" s="100" t="s">
        <v>427</v>
      </c>
      <c r="B21" s="393" t="s">
        <v>428</v>
      </c>
      <c r="C21" s="400">
        <v>156</v>
      </c>
      <c r="D21" s="401" t="s">
        <v>411</v>
      </c>
      <c r="E21" s="142"/>
      <c r="F21" s="395">
        <f>SUM(C21*E21)</f>
        <v>0</v>
      </c>
    </row>
    <row r="22" spans="1:6" ht="36">
      <c r="A22" s="143" t="s">
        <v>429</v>
      </c>
      <c r="B22" s="413" t="s">
        <v>430</v>
      </c>
      <c r="C22" s="414">
        <v>39</v>
      </c>
      <c r="D22" s="415" t="s">
        <v>411</v>
      </c>
      <c r="E22" s="145"/>
      <c r="F22" s="416">
        <f>SUM(C22*E22)</f>
        <v>0</v>
      </c>
    </row>
    <row r="23" spans="1:6" ht="12.75">
      <c r="A23" s="146" t="s">
        <v>425</v>
      </c>
      <c r="B23" s="144" t="s">
        <v>426</v>
      </c>
      <c r="C23" s="147"/>
      <c r="D23" s="148"/>
      <c r="E23" s="149"/>
      <c r="F23" s="416">
        <f>SUM(F21:F22)</f>
        <v>0</v>
      </c>
    </row>
    <row r="24" spans="1:6" ht="24">
      <c r="A24" s="150" t="s">
        <v>431</v>
      </c>
      <c r="B24" s="151" t="s">
        <v>432</v>
      </c>
      <c r="C24" s="112"/>
      <c r="D24" s="152"/>
      <c r="E24" s="153"/>
      <c r="F24" s="154"/>
    </row>
    <row r="25" spans="1:6" ht="36">
      <c r="A25" s="100" t="s">
        <v>433</v>
      </c>
      <c r="B25" s="393" t="s">
        <v>434</v>
      </c>
      <c r="C25" s="400">
        <v>100</v>
      </c>
      <c r="D25" s="401" t="s">
        <v>411</v>
      </c>
      <c r="E25" s="142"/>
      <c r="F25" s="395">
        <f>SUM(C25*E25)</f>
        <v>0</v>
      </c>
    </row>
    <row r="26" spans="1:6" ht="24">
      <c r="A26" s="143" t="s">
        <v>435</v>
      </c>
      <c r="B26" s="407" t="s">
        <v>436</v>
      </c>
      <c r="C26" s="325">
        <v>220</v>
      </c>
      <c r="D26" s="417" t="s">
        <v>411</v>
      </c>
      <c r="E26" s="155"/>
      <c r="F26" s="410">
        <f>SUM(C26*E26)</f>
        <v>0</v>
      </c>
    </row>
    <row r="27" spans="1:6" ht="24">
      <c r="A27" s="107" t="s">
        <v>431</v>
      </c>
      <c r="B27" s="384" t="s">
        <v>432</v>
      </c>
      <c r="C27" s="108"/>
      <c r="D27" s="109"/>
      <c r="E27" s="110"/>
      <c r="F27" s="412">
        <f>SUM(F25:F26)</f>
        <v>0</v>
      </c>
    </row>
    <row r="28" spans="1:6" ht="24">
      <c r="A28" s="150" t="s">
        <v>437</v>
      </c>
      <c r="B28" s="151" t="s">
        <v>438</v>
      </c>
      <c r="C28" s="156"/>
      <c r="D28" s="157"/>
      <c r="E28" s="158"/>
      <c r="F28" s="154"/>
    </row>
    <row r="29" spans="1:6" ht="24">
      <c r="A29" s="100" t="s">
        <v>439</v>
      </c>
      <c r="B29" s="393" t="s">
        <v>440</v>
      </c>
      <c r="C29" s="400">
        <v>110</v>
      </c>
      <c r="D29" s="401" t="s">
        <v>420</v>
      </c>
      <c r="E29" s="142"/>
      <c r="F29" s="395">
        <f>C29*E29</f>
        <v>0</v>
      </c>
    </row>
    <row r="30" spans="1:6" ht="24">
      <c r="A30" s="133" t="s">
        <v>441</v>
      </c>
      <c r="B30" s="407" t="s">
        <v>442</v>
      </c>
      <c r="C30" s="325">
        <v>195</v>
      </c>
      <c r="D30" s="417" t="s">
        <v>420</v>
      </c>
      <c r="E30" s="155"/>
      <c r="F30" s="410">
        <f>C30*E30</f>
        <v>0</v>
      </c>
    </row>
    <row r="31" spans="1:6" ht="24.75" thickBot="1">
      <c r="A31" s="159" t="s">
        <v>437</v>
      </c>
      <c r="B31" s="387" t="s">
        <v>438</v>
      </c>
      <c r="C31" s="160"/>
      <c r="D31" s="161"/>
      <c r="E31" s="162"/>
      <c r="F31" s="418">
        <f>SUM(F29:F30)</f>
        <v>0</v>
      </c>
    </row>
    <row r="32" spans="1:6" ht="12.75">
      <c r="A32" s="163" t="s">
        <v>443</v>
      </c>
      <c r="B32" s="164" t="s">
        <v>444</v>
      </c>
      <c r="C32" s="165"/>
      <c r="D32" s="166"/>
      <c r="E32" s="167"/>
      <c r="F32" s="168"/>
    </row>
    <row r="33" spans="1:6" ht="24">
      <c r="A33" s="169" t="s">
        <v>445</v>
      </c>
      <c r="B33" s="419" t="s">
        <v>446</v>
      </c>
      <c r="C33" s="420">
        <v>240</v>
      </c>
      <c r="D33" s="421" t="s">
        <v>411</v>
      </c>
      <c r="E33" s="172"/>
      <c r="F33" s="425">
        <f>C33*E33</f>
        <v>0</v>
      </c>
    </row>
    <row r="34" spans="1:6" ht="13.5">
      <c r="A34" s="174" t="s">
        <v>447</v>
      </c>
      <c r="B34" s="422" t="s">
        <v>448</v>
      </c>
      <c r="C34" s="423">
        <v>240</v>
      </c>
      <c r="D34" s="424" t="s">
        <v>411</v>
      </c>
      <c r="E34" s="175"/>
      <c r="F34" s="426">
        <f>C34*E34</f>
        <v>0</v>
      </c>
    </row>
    <row r="35" spans="1:6" ht="12.75">
      <c r="A35" s="176" t="s">
        <v>443</v>
      </c>
      <c r="B35" s="388" t="s">
        <v>444</v>
      </c>
      <c r="C35" s="177"/>
      <c r="D35" s="178"/>
      <c r="E35" s="179"/>
      <c r="F35" s="412">
        <f>F33+F34</f>
        <v>0</v>
      </c>
    </row>
    <row r="36" spans="1:6" ht="24">
      <c r="A36" s="180" t="s">
        <v>449</v>
      </c>
      <c r="B36" s="181" t="s">
        <v>450</v>
      </c>
      <c r="C36" s="182"/>
      <c r="D36" s="183"/>
      <c r="E36" s="184"/>
      <c r="F36" s="154"/>
    </row>
    <row r="37" spans="1:6" ht="36">
      <c r="A37" s="185" t="s">
        <v>451</v>
      </c>
      <c r="B37" s="427" t="s">
        <v>452</v>
      </c>
      <c r="C37" s="428">
        <v>90</v>
      </c>
      <c r="D37" s="429" t="s">
        <v>453</v>
      </c>
      <c r="E37" s="186"/>
      <c r="F37" s="395">
        <f>C37*E37</f>
        <v>0</v>
      </c>
    </row>
    <row r="38" spans="1:6" ht="36">
      <c r="A38" s="174" t="s">
        <v>454</v>
      </c>
      <c r="B38" s="430" t="s">
        <v>631</v>
      </c>
      <c r="C38" s="431">
        <v>60</v>
      </c>
      <c r="D38" s="424" t="s">
        <v>411</v>
      </c>
      <c r="E38" s="187"/>
      <c r="F38" s="426">
        <f>C38*E38</f>
        <v>0</v>
      </c>
    </row>
    <row r="39" spans="1:6" ht="24.75" thickBot="1">
      <c r="A39" s="188" t="s">
        <v>449</v>
      </c>
      <c r="B39" s="389" t="s">
        <v>450</v>
      </c>
      <c r="C39" s="189"/>
      <c r="D39" s="190"/>
      <c r="E39" s="191"/>
      <c r="F39" s="410">
        <f>SUM(F37:F38)</f>
        <v>0</v>
      </c>
    </row>
    <row r="40" spans="1:6" ht="14.25" thickBot="1" thickTop="1">
      <c r="A40" s="123" t="s">
        <v>142</v>
      </c>
      <c r="B40" s="386" t="s">
        <v>415</v>
      </c>
      <c r="C40" s="124"/>
      <c r="D40" s="125"/>
      <c r="E40" s="126"/>
      <c r="F40" s="381">
        <f>F39+F35+F31+F27+F23+F19</f>
        <v>0</v>
      </c>
    </row>
    <row r="41" spans="1:6" ht="13.5" thickTop="1">
      <c r="A41" s="192">
        <v>4</v>
      </c>
      <c r="B41" s="193" t="s">
        <v>455</v>
      </c>
      <c r="C41" s="194"/>
      <c r="D41" s="195"/>
      <c r="E41" s="196"/>
      <c r="F41" s="197"/>
    </row>
    <row r="42" spans="1:6" ht="12.75">
      <c r="A42" s="128" t="s">
        <v>456</v>
      </c>
      <c r="B42" s="198" t="s">
        <v>457</v>
      </c>
      <c r="C42" s="199"/>
      <c r="D42" s="98"/>
      <c r="E42" s="200"/>
      <c r="F42" s="201"/>
    </row>
    <row r="43" spans="1:6" ht="48">
      <c r="A43" s="169" t="s">
        <v>532</v>
      </c>
      <c r="B43" s="432" t="s">
        <v>533</v>
      </c>
      <c r="C43" s="433">
        <v>80</v>
      </c>
      <c r="D43" s="434" t="s">
        <v>458</v>
      </c>
      <c r="E43" s="202"/>
      <c r="F43" s="435">
        <f>C43*E43</f>
        <v>0</v>
      </c>
    </row>
    <row r="44" spans="1:6" ht="12.75">
      <c r="A44" s="107" t="s">
        <v>459</v>
      </c>
      <c r="B44" s="384" t="s">
        <v>457</v>
      </c>
      <c r="C44" s="108"/>
      <c r="D44" s="109"/>
      <c r="E44" s="110"/>
      <c r="F44" s="412">
        <f>SUM(F42:F43)</f>
        <v>0</v>
      </c>
    </row>
    <row r="45" spans="1:6" ht="12.75">
      <c r="A45" s="128" t="s">
        <v>459</v>
      </c>
      <c r="B45" s="198" t="s">
        <v>460</v>
      </c>
      <c r="C45" s="170"/>
      <c r="D45" s="171"/>
      <c r="E45" s="172"/>
      <c r="F45" s="173"/>
    </row>
    <row r="46" spans="1:6" ht="48">
      <c r="A46" s="113" t="s">
        <v>461</v>
      </c>
      <c r="B46" s="436" t="s">
        <v>106</v>
      </c>
      <c r="C46" s="400">
        <v>80</v>
      </c>
      <c r="D46" s="434" t="s">
        <v>458</v>
      </c>
      <c r="E46" s="114"/>
      <c r="F46" s="404">
        <f>C46*E46</f>
        <v>0</v>
      </c>
    </row>
    <row r="47" spans="1:6" ht="36">
      <c r="A47" s="128" t="s">
        <v>462</v>
      </c>
      <c r="B47" s="407" t="s">
        <v>463</v>
      </c>
      <c r="C47" s="420">
        <v>4</v>
      </c>
      <c r="D47" s="421" t="s">
        <v>458</v>
      </c>
      <c r="E47" s="172"/>
      <c r="F47" s="425">
        <f>SUM(C47*E47)</f>
        <v>0</v>
      </c>
    </row>
    <row r="48" spans="1:6" ht="13.5" thickBot="1">
      <c r="A48" s="107" t="s">
        <v>459</v>
      </c>
      <c r="B48" s="384" t="s">
        <v>460</v>
      </c>
      <c r="C48" s="108"/>
      <c r="D48" s="109"/>
      <c r="E48" s="110"/>
      <c r="F48" s="412">
        <f>SUM(F46:F47)</f>
        <v>0</v>
      </c>
    </row>
    <row r="49" spans="1:6" ht="14.25" thickBot="1" thickTop="1">
      <c r="A49" s="123">
        <v>4</v>
      </c>
      <c r="B49" s="386" t="s">
        <v>455</v>
      </c>
      <c r="C49" s="203"/>
      <c r="D49" s="204"/>
      <c r="E49" s="205"/>
      <c r="F49" s="381">
        <f>SUM(F48,F44)</f>
        <v>0</v>
      </c>
    </row>
    <row r="50" spans="1:6" ht="13.5" thickTop="1">
      <c r="A50" s="192">
        <v>5</v>
      </c>
      <c r="B50" s="193" t="s">
        <v>464</v>
      </c>
      <c r="C50" s="206"/>
      <c r="D50" s="195"/>
      <c r="E50" s="207"/>
      <c r="F50" s="208"/>
    </row>
    <row r="51" spans="1:6" ht="12.75">
      <c r="A51" s="128" t="s">
        <v>465</v>
      </c>
      <c r="B51" s="129" t="s">
        <v>466</v>
      </c>
      <c r="C51" s="117"/>
      <c r="D51" s="130"/>
      <c r="E51" s="131"/>
      <c r="F51" s="132"/>
    </row>
    <row r="52" spans="1:6" ht="24">
      <c r="A52" s="100" t="s">
        <v>467</v>
      </c>
      <c r="B52" s="393" t="s">
        <v>632</v>
      </c>
      <c r="C52" s="400">
        <v>55</v>
      </c>
      <c r="D52" s="401" t="s">
        <v>411</v>
      </c>
      <c r="E52" s="142"/>
      <c r="F52" s="395">
        <f>SUM(C52*E52)</f>
        <v>0</v>
      </c>
    </row>
    <row r="53" spans="1:6" ht="13.5">
      <c r="A53" s="100" t="s">
        <v>468</v>
      </c>
      <c r="B53" s="393" t="s">
        <v>469</v>
      </c>
      <c r="C53" s="400">
        <v>75</v>
      </c>
      <c r="D53" s="401" t="s">
        <v>411</v>
      </c>
      <c r="E53" s="142"/>
      <c r="F53" s="395">
        <f>SUM(C53*E53)</f>
        <v>0</v>
      </c>
    </row>
    <row r="54" spans="1:6" ht="24">
      <c r="A54" s="100" t="s">
        <v>470</v>
      </c>
      <c r="B54" s="436" t="s">
        <v>471</v>
      </c>
      <c r="C54" s="400">
        <v>2.5</v>
      </c>
      <c r="D54" s="401" t="s">
        <v>411</v>
      </c>
      <c r="E54" s="142"/>
      <c r="F54" s="395">
        <f>C54*E54</f>
        <v>0</v>
      </c>
    </row>
    <row r="55" spans="1:6" ht="24">
      <c r="A55" s="100" t="s">
        <v>472</v>
      </c>
      <c r="B55" s="393" t="s">
        <v>473</v>
      </c>
      <c r="C55" s="400">
        <v>135</v>
      </c>
      <c r="D55" s="401" t="s">
        <v>411</v>
      </c>
      <c r="E55" s="142"/>
      <c r="F55" s="395">
        <f>SUM(C55*E55)</f>
        <v>0</v>
      </c>
    </row>
    <row r="56" spans="1:6" ht="24">
      <c r="A56" s="100" t="s">
        <v>474</v>
      </c>
      <c r="B56" s="437" t="s">
        <v>475</v>
      </c>
      <c r="C56" s="321">
        <v>175</v>
      </c>
      <c r="D56" s="394" t="s">
        <v>411</v>
      </c>
      <c r="E56" s="104"/>
      <c r="F56" s="395">
        <f>SUM(C56*E56)</f>
        <v>0</v>
      </c>
    </row>
    <row r="57" spans="1:6" ht="12.75">
      <c r="A57" s="107" t="s">
        <v>465</v>
      </c>
      <c r="B57" s="384" t="s">
        <v>466</v>
      </c>
      <c r="C57" s="108"/>
      <c r="D57" s="109"/>
      <c r="E57" s="110"/>
      <c r="F57" s="412">
        <f>SUM(F52:F56)</f>
        <v>0</v>
      </c>
    </row>
    <row r="58" spans="1:6" ht="12.75">
      <c r="A58" s="128" t="s">
        <v>476</v>
      </c>
      <c r="B58" s="129" t="s">
        <v>477</v>
      </c>
      <c r="C58" s="117"/>
      <c r="D58" s="130"/>
      <c r="E58" s="131"/>
      <c r="F58" s="132"/>
    </row>
    <row r="59" spans="1:6" ht="48.75" thickBot="1">
      <c r="A59" s="209" t="s">
        <v>478</v>
      </c>
      <c r="B59" s="438" t="s">
        <v>534</v>
      </c>
      <c r="C59" s="439">
        <v>6500</v>
      </c>
      <c r="D59" s="440" t="s">
        <v>479</v>
      </c>
      <c r="E59" s="210"/>
      <c r="F59" s="444">
        <f>SUM(C59*E59)</f>
        <v>0</v>
      </c>
    </row>
    <row r="60" spans="1:6" ht="48">
      <c r="A60" s="163" t="s">
        <v>535</v>
      </c>
      <c r="B60" s="441" t="s">
        <v>536</v>
      </c>
      <c r="C60" s="442">
        <v>6500</v>
      </c>
      <c r="D60" s="443" t="s">
        <v>479</v>
      </c>
      <c r="E60" s="211"/>
      <c r="F60" s="445">
        <f>SUM(C60*E60)</f>
        <v>0</v>
      </c>
    </row>
    <row r="61" spans="1:6" ht="12.75">
      <c r="A61" s="107" t="s">
        <v>476</v>
      </c>
      <c r="B61" s="384" t="s">
        <v>477</v>
      </c>
      <c r="C61" s="108"/>
      <c r="D61" s="109"/>
      <c r="E61" s="110"/>
      <c r="F61" s="412">
        <f>SUM(F59:F60)</f>
        <v>0</v>
      </c>
    </row>
    <row r="62" spans="1:6" ht="12.75">
      <c r="A62" s="150" t="s">
        <v>480</v>
      </c>
      <c r="B62" s="212" t="s">
        <v>481</v>
      </c>
      <c r="C62" s="213"/>
      <c r="D62" s="214"/>
      <c r="E62" s="215"/>
      <c r="F62" s="216"/>
    </row>
    <row r="63" spans="1:6" ht="61.5">
      <c r="A63" s="128" t="s">
        <v>482</v>
      </c>
      <c r="B63" s="446" t="s">
        <v>483</v>
      </c>
      <c r="C63" s="420">
        <v>42</v>
      </c>
      <c r="D63" s="421" t="s">
        <v>420</v>
      </c>
      <c r="E63" s="172"/>
      <c r="F63" s="425">
        <f aca="true" t="shared" si="0" ref="F63:F68">SUM(C63*E63)</f>
        <v>0</v>
      </c>
    </row>
    <row r="64" spans="1:6" ht="36">
      <c r="A64" s="100" t="s">
        <v>484</v>
      </c>
      <c r="B64" s="393" t="s">
        <v>485</v>
      </c>
      <c r="C64" s="400">
        <v>130</v>
      </c>
      <c r="D64" s="401" t="s">
        <v>420</v>
      </c>
      <c r="E64" s="142"/>
      <c r="F64" s="395">
        <f t="shared" si="0"/>
        <v>0</v>
      </c>
    </row>
    <row r="65" spans="1:6" ht="36">
      <c r="A65" s="217" t="s">
        <v>486</v>
      </c>
      <c r="B65" s="399" t="s">
        <v>487</v>
      </c>
      <c r="C65" s="400">
        <v>72</v>
      </c>
      <c r="D65" s="434" t="s">
        <v>420</v>
      </c>
      <c r="E65" s="114"/>
      <c r="F65" s="404">
        <f t="shared" si="0"/>
        <v>0</v>
      </c>
    </row>
    <row r="66" spans="1:6" ht="36">
      <c r="A66" s="113" t="s">
        <v>488</v>
      </c>
      <c r="B66" s="399" t="s">
        <v>489</v>
      </c>
      <c r="C66" s="400">
        <v>72</v>
      </c>
      <c r="D66" s="434" t="s">
        <v>420</v>
      </c>
      <c r="E66" s="114"/>
      <c r="F66" s="404">
        <f t="shared" si="0"/>
        <v>0</v>
      </c>
    </row>
    <row r="67" spans="1:6" ht="36">
      <c r="A67" s="113" t="s">
        <v>490</v>
      </c>
      <c r="B67" s="399" t="s">
        <v>491</v>
      </c>
      <c r="C67" s="400">
        <v>58</v>
      </c>
      <c r="D67" s="434" t="s">
        <v>420</v>
      </c>
      <c r="E67" s="114"/>
      <c r="F67" s="404">
        <f t="shared" si="0"/>
        <v>0</v>
      </c>
    </row>
    <row r="68" spans="1:6" ht="36">
      <c r="A68" s="115" t="s">
        <v>492</v>
      </c>
      <c r="B68" s="402" t="s">
        <v>493</v>
      </c>
      <c r="C68" s="323">
        <v>58</v>
      </c>
      <c r="D68" s="324" t="s">
        <v>420</v>
      </c>
      <c r="E68" s="117"/>
      <c r="F68" s="447">
        <f t="shared" si="0"/>
        <v>0</v>
      </c>
    </row>
    <row r="69" spans="1:6" ht="12.75">
      <c r="A69" s="107" t="s">
        <v>480</v>
      </c>
      <c r="B69" s="384" t="s">
        <v>481</v>
      </c>
      <c r="C69" s="108"/>
      <c r="D69" s="109"/>
      <c r="E69" s="110"/>
      <c r="F69" s="412">
        <f>SUM(F63:F68)</f>
        <v>0</v>
      </c>
    </row>
    <row r="70" spans="1:6" ht="12.75">
      <c r="A70" s="128" t="s">
        <v>494</v>
      </c>
      <c r="B70" s="129" t="s">
        <v>495</v>
      </c>
      <c r="C70" s="117"/>
      <c r="D70" s="130"/>
      <c r="E70" s="131"/>
      <c r="F70" s="132"/>
    </row>
    <row r="71" spans="1:6" ht="24">
      <c r="A71" s="115" t="s">
        <v>496</v>
      </c>
      <c r="B71" s="402" t="s">
        <v>497</v>
      </c>
      <c r="C71" s="323">
        <v>26</v>
      </c>
      <c r="D71" s="324" t="s">
        <v>498</v>
      </c>
      <c r="E71" s="117"/>
      <c r="F71" s="447">
        <f>SUM(C71*E71)</f>
        <v>0</v>
      </c>
    </row>
    <row r="72" spans="1:6" ht="12.75">
      <c r="A72" s="107" t="s">
        <v>494</v>
      </c>
      <c r="B72" s="384" t="s">
        <v>495</v>
      </c>
      <c r="C72" s="108"/>
      <c r="D72" s="109"/>
      <c r="E72" s="110"/>
      <c r="F72" s="412">
        <f>SUM(F71:F71)</f>
        <v>0</v>
      </c>
    </row>
    <row r="73" spans="1:6" ht="12.75">
      <c r="A73" s="128" t="s">
        <v>499</v>
      </c>
      <c r="B73" s="129" t="s">
        <v>500</v>
      </c>
      <c r="C73" s="117"/>
      <c r="D73" s="130"/>
      <c r="E73" s="131"/>
      <c r="F73" s="132"/>
    </row>
    <row r="74" spans="1:6" ht="24">
      <c r="A74" s="128" t="s">
        <v>501</v>
      </c>
      <c r="B74" s="448" t="s">
        <v>502</v>
      </c>
      <c r="C74" s="323">
        <v>76</v>
      </c>
      <c r="D74" s="449" t="s">
        <v>503</v>
      </c>
      <c r="E74" s="131"/>
      <c r="F74" s="435">
        <f>C74*E74</f>
        <v>0</v>
      </c>
    </row>
    <row r="75" spans="1:6" ht="24">
      <c r="A75" s="115" t="s">
        <v>504</v>
      </c>
      <c r="B75" s="402" t="s">
        <v>505</v>
      </c>
      <c r="C75" s="323">
        <v>1</v>
      </c>
      <c r="D75" s="324" t="s">
        <v>406</v>
      </c>
      <c r="E75" s="117"/>
      <c r="F75" s="447">
        <f>SUM(C75*E75)</f>
        <v>0</v>
      </c>
    </row>
    <row r="76" spans="1:6" ht="12.75">
      <c r="A76" s="107" t="s">
        <v>499</v>
      </c>
      <c r="B76" s="384" t="s">
        <v>500</v>
      </c>
      <c r="C76" s="108"/>
      <c r="D76" s="109"/>
      <c r="E76" s="110"/>
      <c r="F76" s="412">
        <f>SUM(F74:F75)</f>
        <v>0</v>
      </c>
    </row>
    <row r="77" spans="1:6" ht="12.75">
      <c r="A77" s="150" t="s">
        <v>506</v>
      </c>
      <c r="B77" s="212" t="s">
        <v>507</v>
      </c>
      <c r="C77" s="213"/>
      <c r="D77" s="214"/>
      <c r="E77" s="215"/>
      <c r="F77" s="216"/>
    </row>
    <row r="78" spans="1:6" ht="49.5">
      <c r="A78" s="113" t="s">
        <v>508</v>
      </c>
      <c r="B78" s="399" t="s">
        <v>509</v>
      </c>
      <c r="C78" s="400">
        <v>210</v>
      </c>
      <c r="D78" s="434" t="s">
        <v>498</v>
      </c>
      <c r="E78" s="114"/>
      <c r="F78" s="404">
        <f>SUM(C78*E78)</f>
        <v>0</v>
      </c>
    </row>
    <row r="79" spans="1:6" ht="49.5">
      <c r="A79" s="113" t="s">
        <v>510</v>
      </c>
      <c r="B79" s="399" t="s">
        <v>511</v>
      </c>
      <c r="C79" s="400">
        <v>210</v>
      </c>
      <c r="D79" s="434" t="s">
        <v>498</v>
      </c>
      <c r="E79" s="114"/>
      <c r="F79" s="404">
        <f>SUM(C79*E79)</f>
        <v>0</v>
      </c>
    </row>
    <row r="80" spans="1:6" ht="24">
      <c r="A80" s="113" t="s">
        <v>512</v>
      </c>
      <c r="B80" s="399" t="s">
        <v>633</v>
      </c>
      <c r="C80" s="400">
        <v>28</v>
      </c>
      <c r="D80" s="434" t="s">
        <v>503</v>
      </c>
      <c r="E80" s="114"/>
      <c r="F80" s="404">
        <f>C80*E80</f>
        <v>0</v>
      </c>
    </row>
    <row r="81" spans="1:6" ht="49.5">
      <c r="A81" s="113" t="s">
        <v>513</v>
      </c>
      <c r="B81" s="437" t="s">
        <v>634</v>
      </c>
      <c r="C81" s="400">
        <v>18</v>
      </c>
      <c r="D81" s="434" t="s">
        <v>503</v>
      </c>
      <c r="E81" s="114"/>
      <c r="F81" s="404">
        <f>C81*E81</f>
        <v>0</v>
      </c>
    </row>
    <row r="82" spans="1:6" ht="24">
      <c r="A82" s="218" t="s">
        <v>514</v>
      </c>
      <c r="B82" s="450" t="s">
        <v>515</v>
      </c>
      <c r="C82" s="451">
        <v>76</v>
      </c>
      <c r="D82" s="452" t="s">
        <v>503</v>
      </c>
      <c r="E82" s="219"/>
      <c r="F82" s="453">
        <f>C82*E82</f>
        <v>0</v>
      </c>
    </row>
    <row r="83" spans="1:6" ht="13.5" thickBot="1">
      <c r="A83" s="146" t="s">
        <v>506</v>
      </c>
      <c r="B83" s="144" t="s">
        <v>507</v>
      </c>
      <c r="C83" s="147"/>
      <c r="D83" s="148"/>
      <c r="E83" s="149"/>
      <c r="F83" s="416">
        <f>SUM(F78:F82)</f>
        <v>0</v>
      </c>
    </row>
    <row r="84" spans="1:6" ht="14.25" thickBot="1" thickTop="1">
      <c r="A84" s="220">
        <v>5</v>
      </c>
      <c r="B84" s="390" t="s">
        <v>464</v>
      </c>
      <c r="C84" s="221"/>
      <c r="D84" s="222"/>
      <c r="E84" s="223"/>
      <c r="F84" s="382">
        <f>SUM(F83,F76,F72,F69,F61,F57)</f>
        <v>0</v>
      </c>
    </row>
    <row r="85" spans="1:6" ht="12.75">
      <c r="A85" s="224" t="s">
        <v>147</v>
      </c>
      <c r="B85" s="225" t="s">
        <v>516</v>
      </c>
      <c r="C85" s="127"/>
      <c r="D85" s="226"/>
      <c r="E85" s="127"/>
      <c r="F85" s="227"/>
    </row>
    <row r="86" spans="1:6" ht="24">
      <c r="A86" s="115" t="s">
        <v>517</v>
      </c>
      <c r="B86" s="116" t="s">
        <v>518</v>
      </c>
      <c r="C86" s="117"/>
      <c r="D86" s="118"/>
      <c r="E86" s="117"/>
      <c r="F86" s="119"/>
    </row>
    <row r="87" spans="1:6" ht="12.75">
      <c r="A87" s="113" t="s">
        <v>519</v>
      </c>
      <c r="B87" s="454" t="s">
        <v>378</v>
      </c>
      <c r="C87" s="321">
        <v>8</v>
      </c>
      <c r="D87" s="322" t="s">
        <v>520</v>
      </c>
      <c r="E87" s="321">
        <v>45</v>
      </c>
      <c r="F87" s="404">
        <f>E87*C87</f>
        <v>360</v>
      </c>
    </row>
    <row r="88" spans="1:6" ht="12.75">
      <c r="A88" s="115" t="s">
        <v>519</v>
      </c>
      <c r="B88" s="402" t="s">
        <v>521</v>
      </c>
      <c r="C88" s="323">
        <v>8</v>
      </c>
      <c r="D88" s="324" t="s">
        <v>520</v>
      </c>
      <c r="E88" s="323">
        <v>45</v>
      </c>
      <c r="F88" s="447">
        <f>E88*C88</f>
        <v>360</v>
      </c>
    </row>
    <row r="89" spans="1:6" ht="24">
      <c r="A89" s="228" t="s">
        <v>522</v>
      </c>
      <c r="B89" s="455" t="s">
        <v>137</v>
      </c>
      <c r="C89" s="325">
        <v>1</v>
      </c>
      <c r="D89" s="326" t="s">
        <v>406</v>
      </c>
      <c r="E89" s="325">
        <v>950</v>
      </c>
      <c r="F89" s="447">
        <f>SUM(C89*E89)</f>
        <v>950</v>
      </c>
    </row>
    <row r="90" spans="1:6" ht="12.75">
      <c r="A90" s="229" t="s">
        <v>523</v>
      </c>
      <c r="B90" s="456" t="s">
        <v>524</v>
      </c>
      <c r="C90" s="327">
        <v>1</v>
      </c>
      <c r="D90" s="328" t="s">
        <v>406</v>
      </c>
      <c r="E90" s="327">
        <v>150</v>
      </c>
      <c r="F90" s="457">
        <f>SUM(C90*E90)</f>
        <v>150</v>
      </c>
    </row>
    <row r="91" spans="1:6" ht="24.75" thickBot="1">
      <c r="A91" s="120" t="s">
        <v>517</v>
      </c>
      <c r="B91" s="385" t="s">
        <v>518</v>
      </c>
      <c r="C91" s="121"/>
      <c r="D91" s="122"/>
      <c r="E91" s="121"/>
      <c r="F91" s="406">
        <f>SUM(F87:F90)</f>
        <v>1820</v>
      </c>
    </row>
    <row r="92" spans="1:6" ht="14.25" thickBot="1" thickTop="1">
      <c r="A92" s="230" t="s">
        <v>147</v>
      </c>
      <c r="B92" s="391" t="s">
        <v>516</v>
      </c>
      <c r="C92" s="231"/>
      <c r="D92" s="232"/>
      <c r="E92" s="231"/>
      <c r="F92" s="458">
        <f>SUM(F91)</f>
        <v>1820</v>
      </c>
    </row>
    <row r="93" spans="1:6" ht="13.5" thickTop="1">
      <c r="A93" s="233"/>
      <c r="B93" s="392"/>
      <c r="C93" s="234"/>
      <c r="D93" s="235"/>
      <c r="E93" s="234"/>
      <c r="F93" s="383"/>
    </row>
    <row r="94" spans="2:6" ht="15">
      <c r="B94" s="237" t="s">
        <v>525</v>
      </c>
      <c r="C94" s="238"/>
      <c r="D94" s="239"/>
      <c r="E94" s="238"/>
      <c r="F94" s="459">
        <f>SUM(F92,F84,F49,F40,F13)</f>
        <v>1820</v>
      </c>
    </row>
    <row r="95" spans="2:6" ht="15">
      <c r="B95" s="237" t="s">
        <v>526</v>
      </c>
      <c r="C95" s="238"/>
      <c r="D95" s="239"/>
      <c r="E95" s="238"/>
      <c r="F95" s="459">
        <f>F94*0.22</f>
        <v>400.4</v>
      </c>
    </row>
    <row r="96" spans="2:6" ht="15.75">
      <c r="B96" s="240" t="s">
        <v>527</v>
      </c>
      <c r="C96" s="238"/>
      <c r="D96" s="239"/>
      <c r="E96" s="238"/>
      <c r="F96" s="460">
        <f>SUM(F94:F95)</f>
        <v>2220.4</v>
      </c>
    </row>
    <row r="97" spans="1:6" ht="15">
      <c r="A97" s="241"/>
      <c r="B97" s="242"/>
      <c r="C97" s="243"/>
      <c r="D97" s="244"/>
      <c r="E97" s="243"/>
      <c r="F97" s="245"/>
    </row>
    <row r="98" spans="1:6" ht="12.75">
      <c r="A98" s="246" t="s">
        <v>528</v>
      </c>
      <c r="B98" s="247"/>
      <c r="C98" s="248"/>
      <c r="D98" s="249"/>
      <c r="E98" s="250"/>
      <c r="F98" s="250"/>
    </row>
    <row r="99" spans="1:6" ht="12.75">
      <c r="A99" s="251"/>
      <c r="B99" s="247"/>
      <c r="C99" s="248"/>
      <c r="D99" s="249"/>
      <c r="E99" s="250"/>
      <c r="F99" s="250"/>
    </row>
    <row r="100" spans="1:6" ht="12.75">
      <c r="A100" s="336"/>
      <c r="B100" s="336"/>
      <c r="C100" s="336"/>
      <c r="D100" s="336"/>
      <c r="E100" s="336"/>
      <c r="F100" s="336"/>
    </row>
    <row r="101" spans="1:6" ht="12.75">
      <c r="A101" s="336" t="s">
        <v>529</v>
      </c>
      <c r="B101" s="336"/>
      <c r="C101" s="336"/>
      <c r="D101" s="336"/>
      <c r="E101" s="336"/>
      <c r="F101" s="336"/>
    </row>
    <row r="102" spans="1:6" ht="12.75">
      <c r="A102" s="253"/>
      <c r="B102" s="254"/>
      <c r="C102" s="255"/>
      <c r="D102" s="256"/>
      <c r="E102" s="255"/>
      <c r="F102" s="252"/>
    </row>
    <row r="103" spans="1:6" ht="12.75">
      <c r="A103" s="251" t="s">
        <v>141</v>
      </c>
      <c r="B103" s="461" t="s">
        <v>401</v>
      </c>
      <c r="C103" s="248"/>
      <c r="D103" s="249"/>
      <c r="E103" s="248"/>
      <c r="F103" s="464">
        <f>SUM(F8,F12)</f>
        <v>0</v>
      </c>
    </row>
    <row r="104" spans="1:6" ht="12.75">
      <c r="A104" s="251" t="s">
        <v>142</v>
      </c>
      <c r="B104" s="461" t="s">
        <v>415</v>
      </c>
      <c r="C104" s="248"/>
      <c r="D104" s="249"/>
      <c r="E104" s="248"/>
      <c r="F104" s="464">
        <f>SUM(F19,F23,F27,F31,F35,F39)</f>
        <v>0</v>
      </c>
    </row>
    <row r="105" spans="1:6" ht="12.75">
      <c r="A105" s="251" t="s">
        <v>144</v>
      </c>
      <c r="B105" s="461" t="s">
        <v>455</v>
      </c>
      <c r="C105" s="248"/>
      <c r="D105" s="249"/>
      <c r="E105" s="248"/>
      <c r="F105" s="464">
        <f>SUM(F44,F48)</f>
        <v>0</v>
      </c>
    </row>
    <row r="106" spans="1:6" ht="12.75">
      <c r="A106" s="251" t="s">
        <v>145</v>
      </c>
      <c r="B106" s="461" t="s">
        <v>464</v>
      </c>
      <c r="C106" s="248"/>
      <c r="D106" s="249"/>
      <c r="E106" s="248"/>
      <c r="F106" s="464">
        <f>SUM(F83,F76,F72,F69,F61,F57)</f>
        <v>0</v>
      </c>
    </row>
    <row r="107" spans="1:6" ht="12.75">
      <c r="A107" s="251" t="s">
        <v>147</v>
      </c>
      <c r="B107" s="461" t="s">
        <v>516</v>
      </c>
      <c r="C107" s="248"/>
      <c r="D107" s="249"/>
      <c r="E107" s="248"/>
      <c r="F107" s="464">
        <f>SUM(F91)</f>
        <v>1820</v>
      </c>
    </row>
    <row r="108" spans="1:6" ht="12.75">
      <c r="A108" s="251"/>
      <c r="B108" s="462" t="s">
        <v>530</v>
      </c>
      <c r="C108" s="257"/>
      <c r="D108" s="258"/>
      <c r="E108" s="257"/>
      <c r="F108" s="465">
        <f>SUM(F103:F107)</f>
        <v>1820</v>
      </c>
    </row>
    <row r="109" spans="1:6" ht="12.75">
      <c r="A109" s="251"/>
      <c r="B109" s="461" t="s">
        <v>526</v>
      </c>
      <c r="C109" s="248"/>
      <c r="D109" s="249"/>
      <c r="E109" s="248"/>
      <c r="F109" s="466">
        <f>F108*0.22</f>
        <v>400.4</v>
      </c>
    </row>
    <row r="110" spans="1:6" ht="13.5" thickBot="1">
      <c r="A110" s="251"/>
      <c r="B110" s="463" t="s">
        <v>527</v>
      </c>
      <c r="C110" s="259"/>
      <c r="D110" s="260"/>
      <c r="E110" s="259"/>
      <c r="F110" s="467">
        <f>SUM(F108:F109)</f>
        <v>2220.4</v>
      </c>
    </row>
    <row r="111" ht="13.5" thickTop="1"/>
  </sheetData>
  <sheetProtection password="B2B4" sheet="1"/>
  <mergeCells count="3">
    <mergeCell ref="B2:F2"/>
    <mergeCell ref="A100:F100"/>
    <mergeCell ref="A101:F101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3"/>
  <sheetViews>
    <sheetView zoomScalePageLayoutView="0" workbookViewId="0" topLeftCell="A1">
      <pane ySplit="1" topLeftCell="A116" activePane="bottomLeft" state="frozen"/>
      <selection pane="topLeft" activeCell="A1" sqref="A1"/>
      <selection pane="bottomLeft" activeCell="G145" sqref="G145"/>
    </sheetView>
  </sheetViews>
  <sheetFormatPr defaultColWidth="9.140625" defaultRowHeight="12.75"/>
  <cols>
    <col min="1" max="1" width="4.57421875" style="288" customWidth="1"/>
    <col min="2" max="2" width="44.7109375" style="276" customWidth="1"/>
    <col min="3" max="3" width="0" style="277" hidden="1" customWidth="1"/>
    <col min="4" max="4" width="6.57421875" style="277" hidden="1" customWidth="1"/>
    <col min="5" max="5" width="8.421875" style="285" bestFit="1" customWidth="1"/>
    <col min="6" max="6" width="5.00390625" style="267" bestFit="1" customWidth="1"/>
    <col min="7" max="7" width="11.140625" style="278" bestFit="1" customWidth="1"/>
    <col min="8" max="8" width="12.28125" style="278" bestFit="1" customWidth="1"/>
    <col min="9" max="16384" width="9.140625" style="20" customWidth="1"/>
  </cols>
  <sheetData>
    <row r="1" spans="1:8" ht="16.5">
      <c r="A1" s="337" t="s">
        <v>537</v>
      </c>
      <c r="B1" s="338"/>
      <c r="C1" s="338"/>
      <c r="D1" s="338"/>
      <c r="E1" s="338"/>
      <c r="F1" s="338"/>
      <c r="G1" s="338"/>
      <c r="H1" s="338"/>
    </row>
    <row r="2" spans="1:8" ht="13.5">
      <c r="A2" s="264"/>
      <c r="B2" s="265"/>
      <c r="C2" s="266"/>
      <c r="D2" s="266"/>
      <c r="E2" s="267"/>
      <c r="G2" s="268"/>
      <c r="H2" s="268"/>
    </row>
    <row r="3" spans="1:8" ht="13.5">
      <c r="A3" s="269" t="s">
        <v>205</v>
      </c>
      <c r="B3" s="270" t="s">
        <v>206</v>
      </c>
      <c r="C3" s="271"/>
      <c r="D3" s="271"/>
      <c r="E3" s="272"/>
      <c r="F3" s="272"/>
      <c r="G3" s="273"/>
      <c r="H3" s="273"/>
    </row>
    <row r="4" spans="1:8" ht="13.5">
      <c r="A4" s="264"/>
      <c r="B4" s="265" t="s">
        <v>207</v>
      </c>
      <c r="C4" s="266"/>
      <c r="D4" s="266"/>
      <c r="E4" s="267"/>
      <c r="G4" s="268"/>
      <c r="H4" s="268"/>
    </row>
    <row r="5" spans="1:8" ht="13.5">
      <c r="A5" s="469" t="s">
        <v>208</v>
      </c>
      <c r="B5" s="470" t="s">
        <v>209</v>
      </c>
      <c r="C5" s="471"/>
      <c r="D5" s="471"/>
      <c r="E5" s="329" t="s">
        <v>210</v>
      </c>
      <c r="F5" s="329">
        <v>285</v>
      </c>
      <c r="G5" s="268"/>
      <c r="H5" s="330">
        <f>+F5*G5</f>
        <v>0</v>
      </c>
    </row>
    <row r="6" spans="1:8" ht="13.5">
      <c r="A6" s="469"/>
      <c r="B6" s="470"/>
      <c r="C6" s="471"/>
      <c r="D6" s="471"/>
      <c r="E6" s="329"/>
      <c r="F6" s="329"/>
      <c r="G6" s="268"/>
      <c r="H6" s="330"/>
    </row>
    <row r="7" spans="1:8" ht="13.5">
      <c r="A7" s="469" t="s">
        <v>211</v>
      </c>
      <c r="B7" s="470" t="s">
        <v>212</v>
      </c>
      <c r="C7" s="471"/>
      <c r="D7" s="471"/>
      <c r="E7" s="329" t="s">
        <v>210</v>
      </c>
      <c r="F7" s="329">
        <v>285</v>
      </c>
      <c r="G7" s="268"/>
      <c r="H7" s="330">
        <f>+F7*G7</f>
        <v>0</v>
      </c>
    </row>
    <row r="8" spans="1:8" ht="13.5">
      <c r="A8" s="469"/>
      <c r="B8" s="470"/>
      <c r="C8" s="471"/>
      <c r="D8" s="471"/>
      <c r="E8" s="329"/>
      <c r="F8" s="329"/>
      <c r="G8" s="268"/>
      <c r="H8" s="330"/>
    </row>
    <row r="9" spans="1:8" ht="13.5">
      <c r="A9" s="469" t="s">
        <v>213</v>
      </c>
      <c r="B9" s="470" t="s">
        <v>214</v>
      </c>
      <c r="C9" s="471"/>
      <c r="D9" s="471"/>
      <c r="E9" s="329" t="s">
        <v>210</v>
      </c>
      <c r="F9" s="329">
        <v>285</v>
      </c>
      <c r="G9" s="268"/>
      <c r="H9" s="330">
        <f>+F9*G9</f>
        <v>0</v>
      </c>
    </row>
    <row r="10" spans="1:8" ht="13.5">
      <c r="A10" s="469"/>
      <c r="B10" s="470"/>
      <c r="C10" s="471"/>
      <c r="D10" s="471"/>
      <c r="E10" s="329"/>
      <c r="F10" s="329"/>
      <c r="G10" s="268"/>
      <c r="H10" s="330"/>
    </row>
    <row r="11" spans="1:8" ht="13.5">
      <c r="A11" s="469" t="s">
        <v>215</v>
      </c>
      <c r="B11" s="470" t="s">
        <v>216</v>
      </c>
      <c r="C11" s="471"/>
      <c r="D11" s="471"/>
      <c r="E11" s="329" t="s">
        <v>217</v>
      </c>
      <c r="F11" s="329">
        <v>1</v>
      </c>
      <c r="G11" s="268"/>
      <c r="H11" s="330">
        <f>+F11*G11</f>
        <v>0</v>
      </c>
    </row>
    <row r="12" spans="1:8" ht="13.5">
      <c r="A12" s="469"/>
      <c r="B12" s="470" t="s">
        <v>218</v>
      </c>
      <c r="C12" s="471"/>
      <c r="D12" s="471"/>
      <c r="E12" s="329"/>
      <c r="F12" s="329"/>
      <c r="G12" s="268"/>
      <c r="H12" s="330"/>
    </row>
    <row r="13" spans="1:8" ht="13.5">
      <c r="A13" s="469" t="s">
        <v>219</v>
      </c>
      <c r="B13" s="470" t="s">
        <v>538</v>
      </c>
      <c r="C13" s="471"/>
      <c r="D13" s="471"/>
      <c r="E13" s="329" t="s">
        <v>217</v>
      </c>
      <c r="F13" s="329">
        <v>1</v>
      </c>
      <c r="G13" s="268"/>
      <c r="H13" s="330">
        <f>+F13*G13</f>
        <v>0</v>
      </c>
    </row>
    <row r="14" spans="1:8" ht="13.5">
      <c r="A14" s="264"/>
      <c r="B14" s="265" t="s">
        <v>539</v>
      </c>
      <c r="C14" s="266"/>
      <c r="D14" s="266"/>
      <c r="E14" s="267"/>
      <c r="G14" s="268"/>
      <c r="H14" s="268"/>
    </row>
    <row r="15" spans="1:8" ht="13.5">
      <c r="A15" s="264"/>
      <c r="B15" s="265" t="s">
        <v>540</v>
      </c>
      <c r="C15" s="266"/>
      <c r="D15" s="266"/>
      <c r="E15" s="267"/>
      <c r="G15" s="268"/>
      <c r="H15" s="268"/>
    </row>
    <row r="16" spans="1:8" ht="13.5">
      <c r="A16" s="264"/>
      <c r="B16" s="265" t="s">
        <v>541</v>
      </c>
      <c r="C16" s="266"/>
      <c r="D16" s="266"/>
      <c r="E16" s="267"/>
      <c r="G16" s="268"/>
      <c r="H16" s="268"/>
    </row>
    <row r="17" spans="1:8" ht="13.5">
      <c r="A17" s="264"/>
      <c r="B17" s="265"/>
      <c r="C17" s="266"/>
      <c r="D17" s="266"/>
      <c r="E17" s="267"/>
      <c r="G17" s="268"/>
      <c r="H17" s="268"/>
    </row>
    <row r="18" spans="1:8" ht="13.5">
      <c r="A18" s="264"/>
      <c r="B18" s="265"/>
      <c r="C18" s="266"/>
      <c r="D18" s="266"/>
      <c r="E18" s="267"/>
      <c r="G18" s="268"/>
      <c r="H18" s="268"/>
    </row>
    <row r="19" spans="1:8" ht="13.5">
      <c r="A19" s="269" t="s">
        <v>220</v>
      </c>
      <c r="B19" s="270" t="s">
        <v>221</v>
      </c>
      <c r="C19" s="271"/>
      <c r="D19" s="271"/>
      <c r="E19" s="272"/>
      <c r="F19" s="272"/>
      <c r="G19" s="273"/>
      <c r="H19" s="273"/>
    </row>
    <row r="20" spans="1:8" ht="13.5">
      <c r="A20" s="274"/>
      <c r="B20" s="275"/>
      <c r="C20" s="266"/>
      <c r="D20" s="266"/>
      <c r="E20" s="267"/>
      <c r="G20" s="268"/>
      <c r="H20" s="268"/>
    </row>
    <row r="21" spans="1:8" ht="13.5">
      <c r="A21" s="469" t="s">
        <v>208</v>
      </c>
      <c r="B21" s="470" t="s">
        <v>222</v>
      </c>
      <c r="C21" s="471"/>
      <c r="D21" s="471"/>
      <c r="E21" s="329"/>
      <c r="F21" s="329"/>
      <c r="G21" s="268"/>
      <c r="H21" s="330"/>
    </row>
    <row r="22" spans="1:8" ht="13.5">
      <c r="A22" s="469"/>
      <c r="B22" s="470" t="s">
        <v>223</v>
      </c>
      <c r="C22" s="471"/>
      <c r="D22" s="471"/>
      <c r="E22" s="329"/>
      <c r="F22" s="329"/>
      <c r="G22" s="268"/>
      <c r="H22" s="330"/>
    </row>
    <row r="23" spans="1:8" ht="13.5">
      <c r="A23" s="469"/>
      <c r="B23" s="473" t="s">
        <v>635</v>
      </c>
      <c r="C23" s="471"/>
      <c r="D23" s="471"/>
      <c r="E23" s="329" t="s">
        <v>172</v>
      </c>
      <c r="F23" s="329">
        <v>4</v>
      </c>
      <c r="G23" s="268"/>
      <c r="H23" s="330">
        <f>+F23*G23</f>
        <v>0</v>
      </c>
    </row>
    <row r="24" spans="1:8" ht="13.5">
      <c r="A24" s="329"/>
      <c r="B24" s="474"/>
      <c r="C24" s="475"/>
      <c r="D24" s="475"/>
      <c r="E24" s="476"/>
      <c r="F24" s="329"/>
      <c r="H24" s="477"/>
    </row>
    <row r="25" spans="1:8" ht="13.5">
      <c r="A25" s="469" t="s">
        <v>211</v>
      </c>
      <c r="B25" s="470" t="s">
        <v>224</v>
      </c>
      <c r="C25" s="471"/>
      <c r="D25" s="471"/>
      <c r="E25" s="329"/>
      <c r="F25" s="329"/>
      <c r="G25" s="279"/>
      <c r="H25" s="478"/>
    </row>
    <row r="26" spans="1:8" ht="13.5">
      <c r="A26" s="469"/>
      <c r="B26" s="470" t="s">
        <v>225</v>
      </c>
      <c r="C26" s="471"/>
      <c r="D26" s="471"/>
      <c r="E26" s="329"/>
      <c r="F26" s="329"/>
      <c r="G26" s="265"/>
      <c r="H26" s="470"/>
    </row>
    <row r="27" spans="1:8" ht="13.5">
      <c r="A27" s="469"/>
      <c r="B27" s="470" t="s">
        <v>226</v>
      </c>
      <c r="C27" s="471"/>
      <c r="D27" s="471"/>
      <c r="E27" s="329" t="s">
        <v>172</v>
      </c>
      <c r="F27" s="329">
        <v>5</v>
      </c>
      <c r="G27" s="268"/>
      <c r="H27" s="330">
        <f>+F27*G27</f>
        <v>0</v>
      </c>
    </row>
    <row r="28" spans="1:8" ht="13.5">
      <c r="A28" s="469"/>
      <c r="B28" s="473"/>
      <c r="C28" s="471"/>
      <c r="D28" s="471"/>
      <c r="E28" s="329"/>
      <c r="F28" s="329"/>
      <c r="G28" s="268"/>
      <c r="H28" s="330"/>
    </row>
    <row r="29" spans="1:8" ht="13.5">
      <c r="A29" s="469" t="s">
        <v>213</v>
      </c>
      <c r="B29" s="470" t="s">
        <v>227</v>
      </c>
      <c r="C29" s="471"/>
      <c r="D29" s="471"/>
      <c r="E29" s="329"/>
      <c r="F29" s="329"/>
      <c r="G29" s="279"/>
      <c r="H29" s="330"/>
    </row>
    <row r="30" spans="1:8" ht="13.5">
      <c r="A30" s="469"/>
      <c r="B30" s="470" t="s">
        <v>228</v>
      </c>
      <c r="C30" s="471"/>
      <c r="D30" s="471"/>
      <c r="E30" s="329"/>
      <c r="F30" s="329"/>
      <c r="G30" s="268"/>
      <c r="H30" s="330"/>
    </row>
    <row r="31" spans="1:8" ht="13.5">
      <c r="A31" s="469"/>
      <c r="B31" s="470" t="s">
        <v>229</v>
      </c>
      <c r="C31" s="471"/>
      <c r="D31" s="471"/>
      <c r="E31" s="329"/>
      <c r="F31" s="329"/>
      <c r="G31" s="268"/>
      <c r="H31" s="330"/>
    </row>
    <row r="32" spans="1:8" ht="13.5">
      <c r="A32" s="469"/>
      <c r="B32" s="470" t="s">
        <v>230</v>
      </c>
      <c r="C32" s="471"/>
      <c r="D32" s="471"/>
      <c r="E32" s="329" t="s">
        <v>210</v>
      </c>
      <c r="F32" s="329">
        <v>279</v>
      </c>
      <c r="G32" s="279"/>
      <c r="H32" s="330">
        <f>G32*F32</f>
        <v>0</v>
      </c>
    </row>
    <row r="33" spans="1:8" ht="13.5">
      <c r="A33" s="469"/>
      <c r="B33" s="470"/>
      <c r="C33" s="471"/>
      <c r="D33" s="471"/>
      <c r="E33" s="329"/>
      <c r="F33" s="329"/>
      <c r="G33" s="268"/>
      <c r="H33" s="330"/>
    </row>
    <row r="34" spans="1:8" ht="13.5">
      <c r="A34" s="479" t="s">
        <v>215</v>
      </c>
      <c r="B34" s="480" t="s">
        <v>231</v>
      </c>
      <c r="C34" s="481"/>
      <c r="D34" s="481"/>
      <c r="E34" s="482"/>
      <c r="F34" s="482"/>
      <c r="G34" s="280"/>
      <c r="H34" s="483"/>
    </row>
    <row r="35" spans="1:8" ht="13.5">
      <c r="A35" s="479"/>
      <c r="B35" s="480" t="s">
        <v>232</v>
      </c>
      <c r="C35" s="481"/>
      <c r="D35" s="481"/>
      <c r="E35" s="482"/>
      <c r="F35" s="482"/>
      <c r="G35" s="280"/>
      <c r="H35" s="483"/>
    </row>
    <row r="36" spans="1:8" ht="13.5">
      <c r="A36" s="479"/>
      <c r="B36" s="480" t="s">
        <v>542</v>
      </c>
      <c r="C36" s="481"/>
      <c r="D36" s="481"/>
      <c r="E36" s="482" t="s">
        <v>210</v>
      </c>
      <c r="F36" s="482">
        <v>310</v>
      </c>
      <c r="G36" s="280"/>
      <c r="H36" s="483">
        <f>G36*F36</f>
        <v>0</v>
      </c>
    </row>
    <row r="37" spans="1:8" ht="13.5">
      <c r="A37" s="479"/>
      <c r="B37" s="480"/>
      <c r="C37" s="481"/>
      <c r="D37" s="481"/>
      <c r="E37" s="482"/>
      <c r="F37" s="482"/>
      <c r="G37" s="280"/>
      <c r="H37" s="483"/>
    </row>
    <row r="38" spans="1:8" ht="13.5">
      <c r="A38" s="469" t="s">
        <v>219</v>
      </c>
      <c r="B38" s="470" t="s">
        <v>227</v>
      </c>
      <c r="C38" s="471"/>
      <c r="D38" s="471"/>
      <c r="E38" s="329"/>
      <c r="F38" s="329"/>
      <c r="G38" s="279"/>
      <c r="H38" s="478"/>
    </row>
    <row r="39" spans="1:8" ht="13.5">
      <c r="A39" s="469"/>
      <c r="B39" s="470" t="s">
        <v>233</v>
      </c>
      <c r="C39" s="471"/>
      <c r="D39" s="471"/>
      <c r="E39" s="329"/>
      <c r="F39" s="329"/>
      <c r="G39" s="279"/>
      <c r="H39" s="478"/>
    </row>
    <row r="40" spans="1:8" ht="13.5">
      <c r="A40" s="469"/>
      <c r="B40" s="470" t="s">
        <v>234</v>
      </c>
      <c r="C40" s="471"/>
      <c r="D40" s="471"/>
      <c r="E40" s="329"/>
      <c r="F40" s="329"/>
      <c r="G40" s="279"/>
      <c r="H40" s="478"/>
    </row>
    <row r="41" spans="1:8" ht="13.5">
      <c r="A41" s="469"/>
      <c r="B41" s="470" t="s">
        <v>235</v>
      </c>
      <c r="C41" s="471"/>
      <c r="D41" s="471"/>
      <c r="E41" s="329"/>
      <c r="F41" s="329"/>
      <c r="G41" s="279"/>
      <c r="H41" s="478"/>
    </row>
    <row r="42" spans="1:8" ht="13.5">
      <c r="A42" s="469"/>
      <c r="B42" s="470" t="s">
        <v>236</v>
      </c>
      <c r="C42" s="471"/>
      <c r="D42" s="471"/>
      <c r="E42" s="329"/>
      <c r="F42" s="329"/>
      <c r="G42" s="265"/>
      <c r="H42" s="470"/>
    </row>
    <row r="43" spans="1:8" ht="13.5">
      <c r="A43" s="469"/>
      <c r="B43" s="470" t="s">
        <v>237</v>
      </c>
      <c r="C43" s="471"/>
      <c r="D43" s="471"/>
      <c r="E43" s="329"/>
      <c r="F43" s="329"/>
      <c r="G43" s="265"/>
      <c r="H43" s="470"/>
    </row>
    <row r="44" spans="1:8" ht="13.5">
      <c r="A44" s="469"/>
      <c r="B44" s="470" t="s">
        <v>238</v>
      </c>
      <c r="C44" s="471"/>
      <c r="D44" s="471"/>
      <c r="E44" s="329" t="s">
        <v>210</v>
      </c>
      <c r="F44" s="329">
        <v>6</v>
      </c>
      <c r="G44" s="279"/>
      <c r="H44" s="478">
        <f>+F44*G44</f>
        <v>0</v>
      </c>
    </row>
    <row r="45" spans="1:8" ht="13.5">
      <c r="A45" s="469"/>
      <c r="B45" s="470"/>
      <c r="C45" s="471"/>
      <c r="D45" s="471"/>
      <c r="E45" s="329"/>
      <c r="F45" s="329"/>
      <c r="G45" s="268"/>
      <c r="H45" s="330"/>
    </row>
    <row r="46" spans="1:8" ht="13.5">
      <c r="A46" s="469" t="s">
        <v>239</v>
      </c>
      <c r="B46" s="470" t="s">
        <v>240</v>
      </c>
      <c r="C46" s="471"/>
      <c r="D46" s="471"/>
      <c r="E46" s="329"/>
      <c r="F46" s="329"/>
      <c r="G46" s="279"/>
      <c r="H46" s="478"/>
    </row>
    <row r="47" spans="1:8" ht="13.5">
      <c r="A47" s="469"/>
      <c r="B47" s="470" t="s">
        <v>241</v>
      </c>
      <c r="C47" s="471"/>
      <c r="D47" s="471"/>
      <c r="E47" s="329" t="s">
        <v>242</v>
      </c>
      <c r="F47" s="329">
        <v>570</v>
      </c>
      <c r="G47" s="279"/>
      <c r="H47" s="478">
        <f>+F47*G47</f>
        <v>0</v>
      </c>
    </row>
    <row r="48" spans="1:8" ht="13.5">
      <c r="A48" s="469"/>
      <c r="B48" s="470"/>
      <c r="C48" s="471"/>
      <c r="D48" s="471"/>
      <c r="E48" s="329"/>
      <c r="F48" s="329"/>
      <c r="G48" s="279"/>
      <c r="H48" s="478"/>
    </row>
    <row r="49" spans="1:8" ht="13.5">
      <c r="A49" s="484" t="s">
        <v>243</v>
      </c>
      <c r="B49" s="485" t="s">
        <v>244</v>
      </c>
      <c r="C49" s="471"/>
      <c r="D49" s="471"/>
      <c r="E49" s="329"/>
      <c r="F49" s="329"/>
      <c r="G49" s="279"/>
      <c r="H49" s="478"/>
    </row>
    <row r="50" spans="1:8" ht="13.5">
      <c r="A50" s="484"/>
      <c r="B50" s="485" t="s">
        <v>245</v>
      </c>
      <c r="C50" s="471"/>
      <c r="D50" s="471"/>
      <c r="E50" s="329"/>
      <c r="F50" s="329"/>
      <c r="G50" s="268"/>
      <c r="H50" s="330"/>
    </row>
    <row r="51" spans="1:8" ht="13.5">
      <c r="A51" s="484"/>
      <c r="B51" s="485" t="s">
        <v>246</v>
      </c>
      <c r="C51" s="471"/>
      <c r="D51" s="471"/>
      <c r="E51" s="329" t="s">
        <v>247</v>
      </c>
      <c r="F51" s="329">
        <v>12</v>
      </c>
      <c r="G51" s="279"/>
      <c r="H51" s="478">
        <f>+F51*G51</f>
        <v>0</v>
      </c>
    </row>
    <row r="52" spans="1:8" ht="13.5">
      <c r="A52" s="469"/>
      <c r="B52" s="470"/>
      <c r="C52" s="471"/>
      <c r="D52" s="471"/>
      <c r="E52" s="329"/>
      <c r="F52" s="329"/>
      <c r="G52" s="268"/>
      <c r="H52" s="330"/>
    </row>
    <row r="53" spans="1:8" ht="13.5">
      <c r="A53" s="484" t="s">
        <v>248</v>
      </c>
      <c r="B53" s="470" t="s">
        <v>249</v>
      </c>
      <c r="C53" s="486" t="s">
        <v>247</v>
      </c>
      <c r="D53" s="486">
        <v>30</v>
      </c>
      <c r="E53" s="329" t="s">
        <v>247</v>
      </c>
      <c r="F53" s="329">
        <v>15</v>
      </c>
      <c r="G53" s="279"/>
      <c r="H53" s="478">
        <f>G53*F53</f>
        <v>0</v>
      </c>
    </row>
    <row r="54" spans="1:8" ht="13.5">
      <c r="A54" s="469"/>
      <c r="B54" s="470"/>
      <c r="C54" s="471"/>
      <c r="D54" s="471"/>
      <c r="E54" s="329"/>
      <c r="F54" s="329"/>
      <c r="G54" s="268"/>
      <c r="H54" s="330"/>
    </row>
    <row r="55" spans="1:8" ht="13.5">
      <c r="A55" s="469" t="s">
        <v>250</v>
      </c>
      <c r="B55" s="470" t="s">
        <v>543</v>
      </c>
      <c r="C55" s="487"/>
      <c r="D55" s="487"/>
      <c r="E55" s="340"/>
      <c r="F55" s="488"/>
      <c r="G55" s="281"/>
      <c r="H55" s="340"/>
    </row>
    <row r="56" spans="1:8" ht="13.5">
      <c r="A56" s="469"/>
      <c r="B56" s="470" t="s">
        <v>544</v>
      </c>
      <c r="C56" s="489"/>
      <c r="D56" s="489"/>
      <c r="E56" s="329"/>
      <c r="F56" s="329"/>
      <c r="G56" s="279"/>
      <c r="H56" s="330"/>
    </row>
    <row r="57" spans="1:8" ht="13.5">
      <c r="A57" s="469"/>
      <c r="B57" s="470" t="s">
        <v>545</v>
      </c>
      <c r="C57" s="489"/>
      <c r="D57" s="489"/>
      <c r="E57" s="329"/>
      <c r="F57" s="329"/>
      <c r="G57" s="279"/>
      <c r="H57" s="330"/>
    </row>
    <row r="58" spans="1:8" ht="13.5">
      <c r="A58" s="469"/>
      <c r="B58" s="470" t="s">
        <v>546</v>
      </c>
      <c r="C58" s="489" t="s">
        <v>406</v>
      </c>
      <c r="D58" s="489">
        <v>1</v>
      </c>
      <c r="E58" s="329" t="s">
        <v>172</v>
      </c>
      <c r="F58" s="329">
        <v>1</v>
      </c>
      <c r="G58" s="279"/>
      <c r="H58" s="330">
        <f>SUM(F58*G58)</f>
        <v>0</v>
      </c>
    </row>
    <row r="59" spans="1:8" ht="13.5">
      <c r="A59" s="340"/>
      <c r="B59" s="470"/>
      <c r="C59" s="329"/>
      <c r="D59" s="329"/>
      <c r="E59" s="330"/>
      <c r="F59" s="330"/>
      <c r="G59" s="283"/>
      <c r="H59" s="330"/>
    </row>
    <row r="60" spans="1:8" ht="13.5">
      <c r="A60" s="469" t="s">
        <v>251</v>
      </c>
      <c r="B60" s="470" t="s">
        <v>252</v>
      </c>
      <c r="C60" s="471"/>
      <c r="D60" s="471"/>
      <c r="E60" s="329"/>
      <c r="F60" s="329"/>
      <c r="G60" s="279"/>
      <c r="H60" s="330"/>
    </row>
    <row r="61" spans="1:8" ht="13.5">
      <c r="A61" s="469"/>
      <c r="B61" s="470" t="s">
        <v>253</v>
      </c>
      <c r="C61" s="471"/>
      <c r="D61" s="471"/>
      <c r="E61" s="329" t="s">
        <v>172</v>
      </c>
      <c r="F61" s="329">
        <v>2</v>
      </c>
      <c r="G61" s="279"/>
      <c r="H61" s="330">
        <f>F61*G61</f>
        <v>0</v>
      </c>
    </row>
    <row r="62" spans="1:8" ht="13.5">
      <c r="A62" s="469"/>
      <c r="B62" s="470"/>
      <c r="C62" s="471"/>
      <c r="D62" s="471"/>
      <c r="E62" s="329"/>
      <c r="F62" s="329"/>
      <c r="G62" s="268"/>
      <c r="H62" s="330"/>
    </row>
    <row r="63" spans="1:8" ht="13.5">
      <c r="A63" s="469" t="s">
        <v>254</v>
      </c>
      <c r="B63" s="470" t="s">
        <v>256</v>
      </c>
      <c r="C63" s="471"/>
      <c r="D63" s="471"/>
      <c r="E63" s="329" t="s">
        <v>217</v>
      </c>
      <c r="F63" s="329">
        <v>1</v>
      </c>
      <c r="G63" s="268"/>
      <c r="H63" s="330">
        <f>F63*G63</f>
        <v>0</v>
      </c>
    </row>
    <row r="64" spans="1:8" ht="13.5">
      <c r="A64" s="264"/>
      <c r="B64" s="265"/>
      <c r="C64" s="266"/>
      <c r="D64" s="266"/>
      <c r="E64" s="267"/>
      <c r="G64" s="268"/>
      <c r="H64" s="268"/>
    </row>
    <row r="65" spans="1:8" ht="13.5">
      <c r="A65" s="264"/>
      <c r="B65" s="265"/>
      <c r="C65" s="266"/>
      <c r="D65" s="266"/>
      <c r="E65" s="267"/>
      <c r="G65" s="268"/>
      <c r="H65" s="268"/>
    </row>
    <row r="66" spans="1:8" ht="13.5">
      <c r="A66" s="269" t="s">
        <v>257</v>
      </c>
      <c r="B66" s="270" t="s">
        <v>258</v>
      </c>
      <c r="C66" s="271"/>
      <c r="D66" s="271"/>
      <c r="E66" s="272"/>
      <c r="F66" s="272"/>
      <c r="G66" s="273"/>
      <c r="H66" s="273"/>
    </row>
    <row r="67" spans="1:8" ht="13.5">
      <c r="A67" s="274"/>
      <c r="B67" s="275" t="s">
        <v>259</v>
      </c>
      <c r="C67" s="266"/>
      <c r="D67" s="266"/>
      <c r="E67" s="267"/>
      <c r="G67" s="268"/>
      <c r="H67" s="268"/>
    </row>
    <row r="68" spans="1:8" ht="13.5">
      <c r="A68" s="469" t="s">
        <v>208</v>
      </c>
      <c r="B68" s="470" t="s">
        <v>260</v>
      </c>
      <c r="C68" s="471"/>
      <c r="D68" s="471"/>
      <c r="E68" s="329"/>
      <c r="F68" s="329"/>
      <c r="G68" s="268"/>
      <c r="H68" s="330"/>
    </row>
    <row r="69" spans="1:8" ht="13.5">
      <c r="A69" s="469"/>
      <c r="B69" s="470" t="s">
        <v>261</v>
      </c>
      <c r="C69" s="471"/>
      <c r="D69" s="471"/>
      <c r="E69" s="329"/>
      <c r="F69" s="329"/>
      <c r="G69" s="268"/>
      <c r="H69" s="330"/>
    </row>
    <row r="70" spans="1:8" ht="13.5">
      <c r="A70" s="469"/>
      <c r="B70" s="470" t="s">
        <v>262</v>
      </c>
      <c r="C70" s="471"/>
      <c r="D70" s="471"/>
      <c r="E70" s="329"/>
      <c r="F70" s="329"/>
      <c r="G70" s="268"/>
      <c r="H70" s="330"/>
    </row>
    <row r="71" spans="1:8" ht="13.5">
      <c r="A71" s="490"/>
      <c r="B71" s="470" t="s">
        <v>263</v>
      </c>
      <c r="C71" s="490"/>
      <c r="D71" s="490"/>
      <c r="E71" s="490"/>
      <c r="F71" s="470"/>
      <c r="G71" s="284"/>
      <c r="H71" s="490"/>
    </row>
    <row r="72" spans="1:8" ht="13.5">
      <c r="A72" s="490"/>
      <c r="B72" s="470" t="s">
        <v>264</v>
      </c>
      <c r="C72" s="490"/>
      <c r="D72" s="490"/>
      <c r="E72" s="490"/>
      <c r="F72" s="470"/>
      <c r="G72" s="284"/>
      <c r="H72" s="490"/>
    </row>
    <row r="73" spans="1:8" ht="13.5">
      <c r="A73" s="469"/>
      <c r="B73" s="470" t="s">
        <v>265</v>
      </c>
      <c r="C73" s="471"/>
      <c r="D73" s="471"/>
      <c r="E73" s="329" t="s">
        <v>172</v>
      </c>
      <c r="F73" s="329">
        <v>9</v>
      </c>
      <c r="G73" s="268"/>
      <c r="H73" s="330">
        <f>G73*F73</f>
        <v>0</v>
      </c>
    </row>
    <row r="74" spans="1:8" ht="13.5">
      <c r="A74" s="469"/>
      <c r="B74" s="470"/>
      <c r="C74" s="471"/>
      <c r="D74" s="471"/>
      <c r="E74" s="329"/>
      <c r="F74" s="329"/>
      <c r="G74" s="268"/>
      <c r="H74" s="330"/>
    </row>
    <row r="75" spans="1:8" ht="13.5">
      <c r="A75" s="469" t="s">
        <v>211</v>
      </c>
      <c r="B75" s="473" t="s">
        <v>266</v>
      </c>
      <c r="C75" s="471"/>
      <c r="D75" s="471"/>
      <c r="E75" s="329"/>
      <c r="F75" s="329"/>
      <c r="G75" s="268"/>
      <c r="H75" s="330"/>
    </row>
    <row r="76" spans="1:8" ht="13.5">
      <c r="A76" s="469"/>
      <c r="B76" s="473" t="s">
        <v>267</v>
      </c>
      <c r="C76" s="471"/>
      <c r="D76" s="471"/>
      <c r="E76" s="329" t="s">
        <v>210</v>
      </c>
      <c r="F76" s="329">
        <v>330</v>
      </c>
      <c r="G76" s="268"/>
      <c r="H76" s="330">
        <f>+F76*G76</f>
        <v>0</v>
      </c>
    </row>
    <row r="77" spans="1:8" ht="13.5">
      <c r="A77" s="469"/>
      <c r="B77" s="473"/>
      <c r="C77" s="471"/>
      <c r="D77" s="471"/>
      <c r="E77" s="329"/>
      <c r="F77" s="329"/>
      <c r="G77" s="268"/>
      <c r="H77" s="330"/>
    </row>
    <row r="78" spans="1:8" ht="13.5">
      <c r="A78" s="469" t="s">
        <v>213</v>
      </c>
      <c r="B78" s="470" t="s">
        <v>268</v>
      </c>
      <c r="C78" s="471"/>
      <c r="D78" s="471"/>
      <c r="E78" s="329"/>
      <c r="F78" s="329"/>
      <c r="G78" s="268"/>
      <c r="H78" s="330"/>
    </row>
    <row r="79" spans="1:8" ht="13.5">
      <c r="A79" s="469"/>
      <c r="B79" s="470" t="s">
        <v>269</v>
      </c>
      <c r="C79" s="471"/>
      <c r="D79" s="471"/>
      <c r="E79" s="329" t="s">
        <v>172</v>
      </c>
      <c r="F79" s="329">
        <v>20</v>
      </c>
      <c r="G79" s="268"/>
      <c r="H79" s="330">
        <f>+F79*G79</f>
        <v>0</v>
      </c>
    </row>
    <row r="80" spans="1:8" ht="13.5">
      <c r="A80" s="469"/>
      <c r="B80" s="470"/>
      <c r="C80" s="471"/>
      <c r="D80" s="471"/>
      <c r="E80" s="329"/>
      <c r="F80" s="329"/>
      <c r="G80" s="268"/>
      <c r="H80" s="330"/>
    </row>
    <row r="81" spans="1:8" ht="13.5">
      <c r="A81" s="329" t="s">
        <v>215</v>
      </c>
      <c r="B81" s="470" t="s">
        <v>270</v>
      </c>
      <c r="C81" s="489"/>
      <c r="D81" s="489"/>
      <c r="E81" s="491"/>
      <c r="F81" s="329"/>
      <c r="G81" s="268"/>
      <c r="H81" s="330"/>
    </row>
    <row r="82" spans="1:8" ht="13.5">
      <c r="A82" s="329"/>
      <c r="B82" s="472" t="s">
        <v>271</v>
      </c>
      <c r="C82" s="489"/>
      <c r="D82" s="489"/>
      <c r="E82" s="491"/>
      <c r="F82" s="329"/>
      <c r="G82" s="268"/>
      <c r="H82" s="330"/>
    </row>
    <row r="83" spans="1:8" ht="13.5">
      <c r="A83" s="329"/>
      <c r="B83" s="470" t="s">
        <v>272</v>
      </c>
      <c r="C83" s="489"/>
      <c r="D83" s="489"/>
      <c r="E83" s="491"/>
      <c r="F83" s="329"/>
      <c r="G83" s="268"/>
      <c r="H83" s="330"/>
    </row>
    <row r="84" spans="1:8" ht="13.5">
      <c r="A84" s="329"/>
      <c r="B84" s="470" t="s">
        <v>273</v>
      </c>
      <c r="C84" s="489"/>
      <c r="D84" s="489"/>
      <c r="E84" s="491"/>
      <c r="F84" s="329"/>
      <c r="G84" s="268"/>
      <c r="H84" s="330"/>
    </row>
    <row r="85" spans="1:8" ht="13.5">
      <c r="A85" s="329"/>
      <c r="B85" s="470" t="s">
        <v>274</v>
      </c>
      <c r="C85" s="489"/>
      <c r="D85" s="489"/>
      <c r="E85" s="491"/>
      <c r="F85" s="329"/>
      <c r="G85" s="268"/>
      <c r="H85" s="330"/>
    </row>
    <row r="86" spans="1:8" ht="13.5">
      <c r="A86" s="329"/>
      <c r="B86" s="470" t="s">
        <v>275</v>
      </c>
      <c r="C86" s="489"/>
      <c r="D86" s="489"/>
      <c r="E86" s="491"/>
      <c r="F86" s="329"/>
      <c r="G86" s="268"/>
      <c r="H86" s="330"/>
    </row>
    <row r="87" spans="1:8" ht="13.5">
      <c r="A87" s="329"/>
      <c r="B87" s="470" t="s">
        <v>276</v>
      </c>
      <c r="C87" s="489"/>
      <c r="D87" s="489"/>
      <c r="E87" s="491" t="s">
        <v>172</v>
      </c>
      <c r="F87" s="329">
        <v>7</v>
      </c>
      <c r="G87" s="268"/>
      <c r="H87" s="330">
        <f>F87*G87</f>
        <v>0</v>
      </c>
    </row>
    <row r="88" spans="1:8" ht="13.5">
      <c r="A88" s="329"/>
      <c r="B88" s="470" t="s">
        <v>277</v>
      </c>
      <c r="C88" s="489"/>
      <c r="D88" s="489"/>
      <c r="E88" s="491"/>
      <c r="F88" s="329"/>
      <c r="G88" s="268"/>
      <c r="H88" s="330"/>
    </row>
    <row r="89" spans="1:8" ht="13.5">
      <c r="A89" s="329"/>
      <c r="B89" s="470"/>
      <c r="C89" s="475"/>
      <c r="D89" s="475"/>
      <c r="E89" s="476"/>
      <c r="F89" s="329"/>
      <c r="H89" s="477"/>
    </row>
    <row r="90" spans="1:8" ht="13.5">
      <c r="A90" s="329" t="s">
        <v>219</v>
      </c>
      <c r="B90" s="470" t="s">
        <v>270</v>
      </c>
      <c r="C90" s="489"/>
      <c r="D90" s="489"/>
      <c r="E90" s="491"/>
      <c r="F90" s="329"/>
      <c r="G90" s="268"/>
      <c r="H90" s="330"/>
    </row>
    <row r="91" spans="1:8" ht="13.5">
      <c r="A91" s="329"/>
      <c r="B91" s="472" t="s">
        <v>271</v>
      </c>
      <c r="C91" s="489"/>
      <c r="D91" s="489"/>
      <c r="E91" s="491"/>
      <c r="F91" s="329"/>
      <c r="G91" s="268"/>
      <c r="H91" s="330"/>
    </row>
    <row r="92" spans="1:8" ht="13.5">
      <c r="A92" s="329"/>
      <c r="B92" s="470" t="s">
        <v>547</v>
      </c>
      <c r="C92" s="489"/>
      <c r="D92" s="489"/>
      <c r="E92" s="491"/>
      <c r="F92" s="329"/>
      <c r="G92" s="268"/>
      <c r="H92" s="330"/>
    </row>
    <row r="93" spans="1:8" ht="13.5">
      <c r="A93" s="329"/>
      <c r="B93" s="470" t="s">
        <v>548</v>
      </c>
      <c r="C93" s="489"/>
      <c r="D93" s="489"/>
      <c r="E93" s="491"/>
      <c r="F93" s="329"/>
      <c r="G93" s="268"/>
      <c r="H93" s="330"/>
    </row>
    <row r="94" spans="1:8" ht="13.5">
      <c r="A94" s="329"/>
      <c r="B94" s="470" t="s">
        <v>274</v>
      </c>
      <c r="C94" s="489"/>
      <c r="D94" s="489"/>
      <c r="E94" s="491"/>
      <c r="F94" s="329"/>
      <c r="G94" s="268"/>
      <c r="H94" s="330"/>
    </row>
    <row r="95" spans="1:8" ht="13.5">
      <c r="A95" s="329"/>
      <c r="B95" s="470" t="s">
        <v>275</v>
      </c>
      <c r="C95" s="489"/>
      <c r="D95" s="489"/>
      <c r="E95" s="491"/>
      <c r="F95" s="329"/>
      <c r="G95" s="268"/>
      <c r="H95" s="330"/>
    </row>
    <row r="96" spans="1:8" ht="13.5">
      <c r="A96" s="329"/>
      <c r="B96" s="470" t="s">
        <v>276</v>
      </c>
      <c r="C96" s="489"/>
      <c r="D96" s="489"/>
      <c r="E96" s="491" t="s">
        <v>172</v>
      </c>
      <c r="F96" s="329">
        <v>2</v>
      </c>
      <c r="G96" s="268"/>
      <c r="H96" s="330">
        <f>F96*G96</f>
        <v>0</v>
      </c>
    </row>
    <row r="97" spans="1:8" ht="13.5">
      <c r="A97" s="329"/>
      <c r="B97" s="470" t="s">
        <v>549</v>
      </c>
      <c r="C97" s="489"/>
      <c r="D97" s="489"/>
      <c r="E97" s="491"/>
      <c r="F97" s="329"/>
      <c r="G97" s="268"/>
      <c r="H97" s="330"/>
    </row>
    <row r="98" spans="1:8" ht="13.5">
      <c r="A98" s="469"/>
      <c r="B98" s="470"/>
      <c r="C98" s="471"/>
      <c r="D98" s="471"/>
      <c r="E98" s="329"/>
      <c r="F98" s="329"/>
      <c r="G98" s="268"/>
      <c r="H98" s="330"/>
    </row>
    <row r="99" spans="1:8" ht="13.5">
      <c r="A99" s="469" t="s">
        <v>239</v>
      </c>
      <c r="B99" s="474" t="s">
        <v>278</v>
      </c>
      <c r="C99" s="475"/>
      <c r="D99" s="475"/>
      <c r="E99" s="492"/>
      <c r="F99" s="329"/>
      <c r="H99" s="477"/>
    </row>
    <row r="100" spans="1:8" ht="13.5">
      <c r="A100" s="469"/>
      <c r="B100" s="474" t="s">
        <v>279</v>
      </c>
      <c r="C100" s="475"/>
      <c r="D100" s="475"/>
      <c r="E100" s="492" t="s">
        <v>210</v>
      </c>
      <c r="F100" s="329">
        <v>290</v>
      </c>
      <c r="H100" s="477">
        <f>+F100*G100</f>
        <v>0</v>
      </c>
    </row>
    <row r="101" spans="1:8" ht="13.5">
      <c r="A101" s="469"/>
      <c r="B101" s="474"/>
      <c r="C101" s="475"/>
      <c r="D101" s="475"/>
      <c r="E101" s="492"/>
      <c r="F101" s="329"/>
      <c r="H101" s="477"/>
    </row>
    <row r="102" spans="1:8" ht="13.5">
      <c r="A102" s="469" t="s">
        <v>243</v>
      </c>
      <c r="B102" s="470" t="s">
        <v>280</v>
      </c>
      <c r="C102" s="471"/>
      <c r="D102" s="471"/>
      <c r="E102" s="329"/>
      <c r="F102" s="329"/>
      <c r="G102" s="268"/>
      <c r="H102" s="330"/>
    </row>
    <row r="103" spans="1:8" ht="13.5">
      <c r="A103" s="469"/>
      <c r="B103" s="470" t="s">
        <v>281</v>
      </c>
      <c r="C103" s="471"/>
      <c r="D103" s="471"/>
      <c r="E103" s="329"/>
      <c r="F103" s="329"/>
      <c r="G103" s="268"/>
      <c r="H103" s="330"/>
    </row>
    <row r="104" spans="1:8" ht="13.5">
      <c r="A104" s="469"/>
      <c r="B104" s="470" t="s">
        <v>282</v>
      </c>
      <c r="C104" s="475"/>
      <c r="D104" s="475"/>
      <c r="E104" s="492" t="s">
        <v>210</v>
      </c>
      <c r="F104" s="329">
        <v>15</v>
      </c>
      <c r="H104" s="477">
        <f>F104*G104</f>
        <v>0</v>
      </c>
    </row>
    <row r="105" spans="1:8" ht="13.5">
      <c r="A105" s="469"/>
      <c r="B105" s="474"/>
      <c r="C105" s="475"/>
      <c r="D105" s="475"/>
      <c r="E105" s="492"/>
      <c r="F105" s="329"/>
      <c r="H105" s="477"/>
    </row>
    <row r="106" spans="1:8" ht="13.5">
      <c r="A106" s="469" t="s">
        <v>248</v>
      </c>
      <c r="B106" s="474" t="s">
        <v>283</v>
      </c>
      <c r="C106" s="475"/>
      <c r="D106" s="475"/>
      <c r="E106" s="492"/>
      <c r="F106" s="329"/>
      <c r="H106" s="477"/>
    </row>
    <row r="107" spans="1:8" ht="13.5">
      <c r="A107" s="469"/>
      <c r="B107" s="474" t="s">
        <v>284</v>
      </c>
      <c r="C107" s="475"/>
      <c r="D107" s="475"/>
      <c r="E107" s="492"/>
      <c r="F107" s="329"/>
      <c r="H107" s="477"/>
    </row>
    <row r="108" spans="1:8" ht="13.5">
      <c r="A108" s="469"/>
      <c r="B108" s="474" t="s">
        <v>285</v>
      </c>
      <c r="C108" s="475"/>
      <c r="D108" s="475"/>
      <c r="E108" s="492" t="s">
        <v>172</v>
      </c>
      <c r="F108" s="329">
        <v>9</v>
      </c>
      <c r="H108" s="477">
        <f>+F108*G108</f>
        <v>0</v>
      </c>
    </row>
    <row r="109" spans="1:8" ht="13.5">
      <c r="A109" s="469"/>
      <c r="B109" s="474"/>
      <c r="C109" s="475"/>
      <c r="D109" s="475"/>
      <c r="E109" s="492"/>
      <c r="F109" s="329"/>
      <c r="H109" s="477"/>
    </row>
    <row r="110" spans="1:8" ht="13.5">
      <c r="A110" s="469" t="s">
        <v>250</v>
      </c>
      <c r="B110" s="474" t="s">
        <v>290</v>
      </c>
      <c r="C110" s="475"/>
      <c r="D110" s="475"/>
      <c r="E110" s="492"/>
      <c r="F110" s="329"/>
      <c r="H110" s="477"/>
    </row>
    <row r="111" spans="1:8" ht="13.5">
      <c r="A111" s="469"/>
      <c r="B111" s="474" t="s">
        <v>291</v>
      </c>
      <c r="C111" s="475"/>
      <c r="D111" s="475"/>
      <c r="E111" s="492" t="s">
        <v>172</v>
      </c>
      <c r="F111" s="329">
        <v>9</v>
      </c>
      <c r="H111" s="477">
        <f>+F111*G111</f>
        <v>0</v>
      </c>
    </row>
    <row r="112" spans="1:8" ht="13.5">
      <c r="A112" s="469"/>
      <c r="B112" s="470"/>
      <c r="C112" s="471"/>
      <c r="D112" s="471"/>
      <c r="E112" s="329"/>
      <c r="F112" s="329"/>
      <c r="G112" s="268"/>
      <c r="H112" s="330"/>
    </row>
    <row r="113" spans="1:8" ht="13.5">
      <c r="A113" s="469" t="s">
        <v>251</v>
      </c>
      <c r="B113" s="493" t="s">
        <v>550</v>
      </c>
      <c r="C113" s="471"/>
      <c r="D113" s="471"/>
      <c r="E113" s="329"/>
      <c r="F113" s="329"/>
      <c r="G113" s="268"/>
      <c r="H113" s="330"/>
    </row>
    <row r="114" spans="1:8" ht="13.5">
      <c r="A114" s="469"/>
      <c r="B114" s="470" t="s">
        <v>551</v>
      </c>
      <c r="C114" s="471"/>
      <c r="D114" s="471"/>
      <c r="E114" s="329"/>
      <c r="F114" s="329"/>
      <c r="G114" s="268"/>
      <c r="H114" s="330"/>
    </row>
    <row r="115" spans="1:8" ht="13.5">
      <c r="A115" s="469"/>
      <c r="B115" s="470" t="s">
        <v>552</v>
      </c>
      <c r="C115" s="471"/>
      <c r="D115" s="471"/>
      <c r="E115" s="329" t="s">
        <v>172</v>
      </c>
      <c r="F115" s="329">
        <v>1</v>
      </c>
      <c r="G115" s="268"/>
      <c r="H115" s="330">
        <f>G115*F115</f>
        <v>0</v>
      </c>
    </row>
    <row r="116" spans="1:8" ht="13.5">
      <c r="A116" s="469"/>
      <c r="B116" s="470"/>
      <c r="C116" s="471"/>
      <c r="D116" s="471"/>
      <c r="E116" s="329"/>
      <c r="F116" s="329"/>
      <c r="G116" s="268"/>
      <c r="H116" s="330"/>
    </row>
    <row r="117" spans="1:8" ht="13.5">
      <c r="A117" s="469" t="s">
        <v>254</v>
      </c>
      <c r="B117" s="493" t="s">
        <v>553</v>
      </c>
      <c r="C117" s="471"/>
      <c r="D117" s="471"/>
      <c r="E117" s="329"/>
      <c r="F117" s="329"/>
      <c r="G117" s="268"/>
      <c r="H117" s="330"/>
    </row>
    <row r="118" spans="1:8" ht="13.5">
      <c r="A118" s="469"/>
      <c r="B118" s="493" t="s">
        <v>554</v>
      </c>
      <c r="C118" s="471" t="s">
        <v>172</v>
      </c>
      <c r="D118" s="471">
        <v>2</v>
      </c>
      <c r="E118" s="329" t="s">
        <v>172</v>
      </c>
      <c r="F118" s="329">
        <v>2</v>
      </c>
      <c r="G118" s="268"/>
      <c r="H118" s="330">
        <f>G118*F118</f>
        <v>0</v>
      </c>
    </row>
    <row r="119" spans="1:8" ht="13.5">
      <c r="A119" s="469"/>
      <c r="B119" s="470"/>
      <c r="C119" s="471"/>
      <c r="D119" s="471"/>
      <c r="E119" s="329"/>
      <c r="F119" s="329"/>
      <c r="G119" s="268"/>
      <c r="H119" s="330"/>
    </row>
    <row r="120" spans="1:8" ht="13.5">
      <c r="A120" s="469" t="s">
        <v>255</v>
      </c>
      <c r="B120" s="470" t="s">
        <v>555</v>
      </c>
      <c r="C120" s="471"/>
      <c r="D120" s="471"/>
      <c r="E120" s="329"/>
      <c r="F120" s="329"/>
      <c r="G120" s="268"/>
      <c r="H120" s="330"/>
    </row>
    <row r="121" spans="1:8" ht="13.5">
      <c r="A121" s="469"/>
      <c r="B121" s="470" t="s">
        <v>556</v>
      </c>
      <c r="C121" s="471" t="s">
        <v>210</v>
      </c>
      <c r="D121" s="471">
        <v>60</v>
      </c>
      <c r="E121" s="329" t="s">
        <v>210</v>
      </c>
      <c r="F121" s="329">
        <v>15</v>
      </c>
      <c r="G121" s="268"/>
      <c r="H121" s="330">
        <f>G121*F121</f>
        <v>0</v>
      </c>
    </row>
    <row r="122" spans="1:8" ht="13.5">
      <c r="A122" s="469"/>
      <c r="B122" s="470"/>
      <c r="C122" s="471"/>
      <c r="D122" s="471"/>
      <c r="E122" s="329"/>
      <c r="F122" s="329"/>
      <c r="G122" s="268"/>
      <c r="H122" s="330"/>
    </row>
    <row r="123" spans="1:8" ht="13.5">
      <c r="A123" s="469" t="s">
        <v>557</v>
      </c>
      <c r="B123" s="470" t="s">
        <v>286</v>
      </c>
      <c r="C123" s="471"/>
      <c r="D123" s="471"/>
      <c r="E123" s="329"/>
      <c r="F123" s="329"/>
      <c r="G123" s="268"/>
      <c r="H123" s="330"/>
    </row>
    <row r="124" spans="1:8" ht="13.5">
      <c r="A124" s="469"/>
      <c r="B124" s="470" t="s">
        <v>287</v>
      </c>
      <c r="C124" s="471"/>
      <c r="D124" s="471"/>
      <c r="E124" s="329"/>
      <c r="F124" s="329"/>
      <c r="G124" s="268"/>
      <c r="H124" s="330"/>
    </row>
    <row r="125" spans="1:8" ht="13.5">
      <c r="A125" s="469"/>
      <c r="B125" s="470" t="s">
        <v>288</v>
      </c>
      <c r="C125" s="471"/>
      <c r="D125" s="471"/>
      <c r="E125" s="329"/>
      <c r="F125" s="329"/>
      <c r="G125" s="268"/>
      <c r="H125" s="330"/>
    </row>
    <row r="126" spans="1:8" ht="13.5">
      <c r="A126" s="469"/>
      <c r="B126" s="470" t="s">
        <v>289</v>
      </c>
      <c r="C126" s="471"/>
      <c r="D126" s="471"/>
      <c r="E126" s="329" t="s">
        <v>172</v>
      </c>
      <c r="F126" s="329">
        <v>1</v>
      </c>
      <c r="G126" s="268"/>
      <c r="H126" s="330">
        <f>G126*F126</f>
        <v>0</v>
      </c>
    </row>
    <row r="127" spans="1:8" ht="13.5">
      <c r="A127" s="469"/>
      <c r="B127" s="470"/>
      <c r="C127" s="471"/>
      <c r="D127" s="471"/>
      <c r="E127" s="329"/>
      <c r="F127" s="329"/>
      <c r="G127" s="268"/>
      <c r="H127" s="330"/>
    </row>
    <row r="128" spans="1:8" ht="13.5">
      <c r="A128" s="469" t="s">
        <v>558</v>
      </c>
      <c r="B128" s="470" t="s">
        <v>292</v>
      </c>
      <c r="C128" s="475"/>
      <c r="D128" s="475"/>
      <c r="E128" s="492" t="s">
        <v>217</v>
      </c>
      <c r="F128" s="329">
        <v>1</v>
      </c>
      <c r="H128" s="330">
        <f>G128*F128</f>
        <v>0</v>
      </c>
    </row>
    <row r="129" spans="1:8" ht="13.5">
      <c r="A129" s="264"/>
      <c r="B129" s="265"/>
      <c r="C129" s="266"/>
      <c r="D129" s="266"/>
      <c r="E129" s="267"/>
      <c r="G129" s="268"/>
      <c r="H129" s="268"/>
    </row>
    <row r="130" spans="1:8" ht="13.5">
      <c r="A130" s="274"/>
      <c r="B130" s="265"/>
      <c r="C130" s="266"/>
      <c r="D130" s="266"/>
      <c r="E130" s="267"/>
      <c r="G130" s="279"/>
      <c r="H130" s="279"/>
    </row>
    <row r="131" spans="1:8" ht="13.5">
      <c r="A131" s="269" t="s">
        <v>293</v>
      </c>
      <c r="B131" s="270" t="s">
        <v>294</v>
      </c>
      <c r="C131" s="271"/>
      <c r="D131" s="271"/>
      <c r="E131" s="272"/>
      <c r="F131" s="272"/>
      <c r="G131" s="273"/>
      <c r="H131" s="273"/>
    </row>
    <row r="132" spans="1:2" ht="13.5">
      <c r="A132" s="286"/>
      <c r="B132" s="287"/>
    </row>
    <row r="133" spans="1:8" ht="13.5">
      <c r="A133" s="469" t="s">
        <v>208</v>
      </c>
      <c r="B133" s="470" t="s">
        <v>295</v>
      </c>
      <c r="C133" s="475"/>
      <c r="D133" s="475"/>
      <c r="E133" s="492"/>
      <c r="F133" s="492"/>
      <c r="H133" s="477"/>
    </row>
    <row r="134" spans="1:8" ht="13.5">
      <c r="A134" s="469"/>
      <c r="B134" s="470" t="s">
        <v>296</v>
      </c>
      <c r="C134" s="475"/>
      <c r="D134" s="475"/>
      <c r="E134" s="492" t="s">
        <v>172</v>
      </c>
      <c r="F134" s="492">
        <v>2</v>
      </c>
      <c r="G134" s="268"/>
      <c r="H134" s="477">
        <f>F134*G134</f>
        <v>0</v>
      </c>
    </row>
    <row r="135" spans="1:8" ht="13.5">
      <c r="A135" s="469"/>
      <c r="B135" s="470"/>
      <c r="C135" s="475"/>
      <c r="D135" s="475"/>
      <c r="E135" s="492"/>
      <c r="F135" s="492"/>
      <c r="G135" s="268"/>
      <c r="H135" s="477"/>
    </row>
    <row r="136" spans="1:8" ht="13.5">
      <c r="A136" s="469" t="s">
        <v>211</v>
      </c>
      <c r="B136" s="470" t="s">
        <v>297</v>
      </c>
      <c r="C136" s="475"/>
      <c r="D136" s="475"/>
      <c r="E136" s="492"/>
      <c r="F136" s="492"/>
      <c r="H136" s="477"/>
    </row>
    <row r="137" spans="1:8" ht="13.5">
      <c r="A137" s="469"/>
      <c r="B137" s="470" t="s">
        <v>298</v>
      </c>
      <c r="C137" s="475"/>
      <c r="D137" s="475"/>
      <c r="E137" s="492" t="s">
        <v>172</v>
      </c>
      <c r="F137" s="492">
        <v>4</v>
      </c>
      <c r="G137" s="268"/>
      <c r="H137" s="477">
        <f>F137*G137</f>
        <v>0</v>
      </c>
    </row>
    <row r="138" spans="1:8" ht="13.5">
      <c r="A138" s="469"/>
      <c r="B138" s="470"/>
      <c r="C138" s="475"/>
      <c r="D138" s="475"/>
      <c r="E138" s="492"/>
      <c r="F138" s="492"/>
      <c r="G138" s="268"/>
      <c r="H138" s="477"/>
    </row>
    <row r="139" spans="1:8" ht="13.5">
      <c r="A139" s="469" t="s">
        <v>213</v>
      </c>
      <c r="B139" s="470" t="s">
        <v>299</v>
      </c>
      <c r="C139" s="486" t="s">
        <v>210</v>
      </c>
      <c r="D139" s="494">
        <v>110</v>
      </c>
      <c r="E139" s="492" t="s">
        <v>210</v>
      </c>
      <c r="F139" s="492">
        <v>320</v>
      </c>
      <c r="G139" s="268"/>
      <c r="H139" s="477">
        <f>F139*G139</f>
        <v>0</v>
      </c>
    </row>
    <row r="140" spans="1:8" ht="13.5">
      <c r="A140" s="264"/>
      <c r="B140" s="265"/>
      <c r="C140" s="266"/>
      <c r="D140" s="266"/>
      <c r="E140" s="267"/>
      <c r="G140" s="268"/>
      <c r="H140" s="268"/>
    </row>
    <row r="141" spans="1:8" ht="13.5">
      <c r="A141" s="264"/>
      <c r="B141" s="265"/>
      <c r="C141" s="266"/>
      <c r="D141" s="266"/>
      <c r="E141" s="267"/>
      <c r="G141" s="268"/>
      <c r="H141" s="268"/>
    </row>
    <row r="142" spans="1:8" ht="13.5">
      <c r="A142" s="269" t="s">
        <v>300</v>
      </c>
      <c r="B142" s="270" t="s">
        <v>301</v>
      </c>
      <c r="C142" s="271"/>
      <c r="D142" s="271"/>
      <c r="E142" s="272"/>
      <c r="F142" s="272"/>
      <c r="G142" s="273"/>
      <c r="H142" s="273"/>
    </row>
    <row r="144" spans="1:8" ht="13.5">
      <c r="A144" s="495" t="s">
        <v>208</v>
      </c>
      <c r="B144" s="474" t="s">
        <v>302</v>
      </c>
      <c r="C144" s="475"/>
      <c r="D144" s="475"/>
      <c r="E144" s="492"/>
      <c r="F144" s="329"/>
      <c r="H144" s="477"/>
    </row>
    <row r="145" spans="1:8" ht="13.5">
      <c r="A145" s="495"/>
      <c r="B145" s="474" t="s">
        <v>303</v>
      </c>
      <c r="C145" s="475"/>
      <c r="D145" s="475"/>
      <c r="E145" s="492" t="s">
        <v>210</v>
      </c>
      <c r="F145" s="329">
        <v>285</v>
      </c>
      <c r="H145" s="477">
        <f>+F145*G145</f>
        <v>0</v>
      </c>
    </row>
    <row r="146" spans="1:8" ht="13.5">
      <c r="A146" s="495"/>
      <c r="B146" s="474"/>
      <c r="C146" s="475"/>
      <c r="D146" s="475"/>
      <c r="E146" s="492"/>
      <c r="F146" s="329"/>
      <c r="H146" s="477"/>
    </row>
    <row r="147" spans="1:8" ht="13.5">
      <c r="A147" s="495" t="s">
        <v>211</v>
      </c>
      <c r="B147" s="474" t="s">
        <v>304</v>
      </c>
      <c r="C147" s="475"/>
      <c r="D147" s="475"/>
      <c r="E147" s="492" t="s">
        <v>562</v>
      </c>
      <c r="F147" s="329">
        <v>1</v>
      </c>
      <c r="G147" s="330">
        <v>350</v>
      </c>
      <c r="H147" s="477">
        <f>+F147*G147</f>
        <v>350</v>
      </c>
    </row>
    <row r="148" spans="1:8" ht="13.5">
      <c r="A148" s="495"/>
      <c r="B148" s="474"/>
      <c r="C148" s="475"/>
      <c r="D148" s="475"/>
      <c r="E148" s="492"/>
      <c r="F148" s="329"/>
      <c r="H148" s="477"/>
    </row>
    <row r="149" spans="1:8" ht="13.5">
      <c r="A149" s="495" t="s">
        <v>213</v>
      </c>
      <c r="B149" s="474" t="s">
        <v>305</v>
      </c>
      <c r="C149" s="475"/>
      <c r="D149" s="475"/>
      <c r="E149" s="492" t="s">
        <v>172</v>
      </c>
      <c r="F149" s="329">
        <v>9</v>
      </c>
      <c r="H149" s="330">
        <f>+F149*G149</f>
        <v>0</v>
      </c>
    </row>
    <row r="150" spans="1:8" ht="13.5">
      <c r="A150" s="495"/>
      <c r="B150" s="474"/>
      <c r="C150" s="475"/>
      <c r="D150" s="475"/>
      <c r="E150" s="492"/>
      <c r="F150" s="329"/>
      <c r="H150" s="330"/>
    </row>
    <row r="151" spans="1:8" ht="13.5">
      <c r="A151" s="495" t="s">
        <v>215</v>
      </c>
      <c r="B151" s="474" t="s">
        <v>306</v>
      </c>
      <c r="C151" s="475"/>
      <c r="D151" s="475"/>
      <c r="E151" s="492" t="s">
        <v>172</v>
      </c>
      <c r="F151" s="329">
        <v>1</v>
      </c>
      <c r="G151" s="330">
        <v>390</v>
      </c>
      <c r="H151" s="330">
        <f>+F151*G151</f>
        <v>390</v>
      </c>
    </row>
    <row r="152" spans="1:8" ht="13.5">
      <c r="A152" s="495"/>
      <c r="B152" s="474"/>
      <c r="C152" s="475"/>
      <c r="D152" s="475"/>
      <c r="E152" s="492"/>
      <c r="F152" s="329"/>
      <c r="H152" s="330"/>
    </row>
    <row r="153" spans="1:8" ht="13.5">
      <c r="A153" s="495" t="s">
        <v>219</v>
      </c>
      <c r="B153" s="474" t="s">
        <v>559</v>
      </c>
      <c r="C153" s="475"/>
      <c r="D153" s="475"/>
      <c r="E153" s="492" t="s">
        <v>172</v>
      </c>
      <c r="F153" s="329">
        <v>1</v>
      </c>
      <c r="G153" s="477">
        <v>400</v>
      </c>
      <c r="H153" s="330">
        <f>+F153*G153</f>
        <v>400</v>
      </c>
    </row>
    <row r="154" spans="1:8" ht="13.5">
      <c r="A154" s="495"/>
      <c r="B154" s="474"/>
      <c r="C154" s="475"/>
      <c r="D154" s="475"/>
      <c r="E154" s="492"/>
      <c r="F154" s="329"/>
      <c r="H154" s="330"/>
    </row>
    <row r="155" spans="1:8" ht="13.5">
      <c r="A155" s="469" t="s">
        <v>239</v>
      </c>
      <c r="B155" s="470" t="s">
        <v>307</v>
      </c>
      <c r="C155" s="489"/>
      <c r="D155" s="489"/>
      <c r="E155" s="329"/>
      <c r="F155" s="329"/>
      <c r="G155" s="268"/>
      <c r="H155" s="330"/>
    </row>
    <row r="156" spans="1:8" ht="13.5">
      <c r="A156" s="469"/>
      <c r="B156" s="470" t="s">
        <v>308</v>
      </c>
      <c r="C156" s="489"/>
      <c r="D156" s="489"/>
      <c r="E156" s="329" t="s">
        <v>172</v>
      </c>
      <c r="F156" s="329">
        <v>1</v>
      </c>
      <c r="G156" s="268"/>
      <c r="H156" s="330">
        <f>+F156*G156</f>
        <v>0</v>
      </c>
    </row>
    <row r="157" spans="1:8" ht="13.5">
      <c r="A157" s="469"/>
      <c r="B157" s="470" t="s">
        <v>309</v>
      </c>
      <c r="C157" s="489"/>
      <c r="D157" s="489"/>
      <c r="E157" s="329" t="s">
        <v>172</v>
      </c>
      <c r="F157" s="329">
        <v>1</v>
      </c>
      <c r="G157" s="268"/>
      <c r="H157" s="330">
        <f>+F157*G157</f>
        <v>0</v>
      </c>
    </row>
    <row r="158" spans="1:8" ht="13.5">
      <c r="A158" s="469"/>
      <c r="B158" s="470" t="s">
        <v>310</v>
      </c>
      <c r="C158" s="489"/>
      <c r="D158" s="489"/>
      <c r="E158" s="329"/>
      <c r="F158" s="329"/>
      <c r="G158" s="268"/>
      <c r="H158" s="330"/>
    </row>
    <row r="159" spans="1:8" ht="13.5">
      <c r="A159" s="469"/>
      <c r="B159" s="470" t="s">
        <v>311</v>
      </c>
      <c r="C159" s="489"/>
      <c r="D159" s="489"/>
      <c r="E159" s="329" t="s">
        <v>172</v>
      </c>
      <c r="F159" s="329">
        <v>2</v>
      </c>
      <c r="G159" s="268"/>
      <c r="H159" s="330">
        <f>+F159*G159</f>
        <v>0</v>
      </c>
    </row>
    <row r="160" spans="1:8" ht="13.5">
      <c r="A160" s="264"/>
      <c r="B160" s="265"/>
      <c r="C160" s="282"/>
      <c r="D160" s="282"/>
      <c r="E160" s="267"/>
      <c r="G160" s="268"/>
      <c r="H160" s="268"/>
    </row>
    <row r="161" spans="1:8" ht="13.5">
      <c r="A161" s="264"/>
      <c r="B161" s="265"/>
      <c r="C161" s="282"/>
      <c r="D161" s="282"/>
      <c r="E161" s="267"/>
      <c r="G161" s="268"/>
      <c r="H161" s="268"/>
    </row>
    <row r="162" spans="1:8" ht="13.5">
      <c r="A162" s="264"/>
      <c r="B162" s="265"/>
      <c r="C162" s="265"/>
      <c r="D162" s="265"/>
      <c r="E162" s="265"/>
      <c r="F162" s="265"/>
      <c r="G162" s="268"/>
      <c r="H162" s="268"/>
    </row>
    <row r="163" spans="1:8" ht="13.5">
      <c r="A163" s="264"/>
      <c r="B163" s="265"/>
      <c r="C163" s="265"/>
      <c r="D163" s="265"/>
      <c r="E163" s="265"/>
      <c r="F163" s="265"/>
      <c r="G163" s="268"/>
      <c r="H163" s="268"/>
    </row>
    <row r="164" spans="1:8" ht="13.5">
      <c r="A164" s="264"/>
      <c r="B164" s="265"/>
      <c r="C164" s="265"/>
      <c r="D164" s="265"/>
      <c r="E164" s="265"/>
      <c r="F164" s="265"/>
      <c r="G164" s="268"/>
      <c r="H164" s="268"/>
    </row>
    <row r="165" spans="1:8" ht="13.5">
      <c r="A165" s="264"/>
      <c r="B165" s="265"/>
      <c r="C165" s="265"/>
      <c r="D165" s="265"/>
      <c r="E165" s="265"/>
      <c r="F165" s="265"/>
      <c r="G165" s="268"/>
      <c r="H165" s="268"/>
    </row>
    <row r="166" spans="1:7" ht="13.5">
      <c r="A166" s="264"/>
      <c r="B166" s="275" t="s">
        <v>560</v>
      </c>
      <c r="C166" s="266"/>
      <c r="D166" s="266"/>
      <c r="E166" s="267"/>
      <c r="G166" s="266"/>
    </row>
    <row r="167" spans="1:7" ht="13.5">
      <c r="A167" s="264"/>
      <c r="B167" s="265"/>
      <c r="C167" s="266"/>
      <c r="D167" s="266"/>
      <c r="E167" s="267"/>
      <c r="G167" s="266"/>
    </row>
    <row r="168" spans="1:8" ht="13.5">
      <c r="A168" s="289" t="s">
        <v>205</v>
      </c>
      <c r="B168" s="290" t="s">
        <v>206</v>
      </c>
      <c r="C168" s="291"/>
      <c r="D168" s="291"/>
      <c r="E168" s="292"/>
      <c r="F168" s="292"/>
      <c r="G168" s="293"/>
      <c r="H168" s="293">
        <f>SUM(H3:H17)</f>
        <v>0</v>
      </c>
    </row>
    <row r="169" spans="1:8" ht="13.5">
      <c r="A169" s="289" t="s">
        <v>220</v>
      </c>
      <c r="B169" s="290" t="s">
        <v>221</v>
      </c>
      <c r="C169" s="291"/>
      <c r="D169" s="291"/>
      <c r="E169" s="292"/>
      <c r="F169" s="292"/>
      <c r="G169" s="293"/>
      <c r="H169" s="293">
        <f>SUM(H19:H65)</f>
        <v>0</v>
      </c>
    </row>
    <row r="170" spans="1:8" ht="13.5">
      <c r="A170" s="289" t="s">
        <v>257</v>
      </c>
      <c r="B170" s="290" t="s">
        <v>258</v>
      </c>
      <c r="C170" s="291"/>
      <c r="D170" s="291"/>
      <c r="E170" s="292"/>
      <c r="F170" s="292"/>
      <c r="G170" s="293"/>
      <c r="H170" s="293">
        <f>SUM(H66:H129)</f>
        <v>0</v>
      </c>
    </row>
    <row r="171" spans="1:8" ht="13.5">
      <c r="A171" s="289" t="s">
        <v>293</v>
      </c>
      <c r="B171" s="290" t="s">
        <v>294</v>
      </c>
      <c r="C171" s="291"/>
      <c r="D171" s="291"/>
      <c r="E171" s="292"/>
      <c r="F171" s="292"/>
      <c r="G171" s="293"/>
      <c r="H171" s="293">
        <f>SUM(H131:H141)</f>
        <v>0</v>
      </c>
    </row>
    <row r="172" spans="1:8" ht="13.5">
      <c r="A172" s="289" t="s">
        <v>300</v>
      </c>
      <c r="B172" s="290" t="s">
        <v>301</v>
      </c>
      <c r="C172" s="291"/>
      <c r="D172" s="291"/>
      <c r="E172" s="292"/>
      <c r="F172" s="292"/>
      <c r="G172" s="293"/>
      <c r="H172" s="293">
        <f>SUM(H142:H160)</f>
        <v>1140</v>
      </c>
    </row>
    <row r="173" spans="1:8" ht="14.25" thickBot="1">
      <c r="A173" s="294"/>
      <c r="B173" s="295"/>
      <c r="C173" s="296"/>
      <c r="D173" s="296"/>
      <c r="E173" s="297"/>
      <c r="F173" s="297"/>
      <c r="G173" s="298"/>
      <c r="H173" s="298"/>
    </row>
    <row r="174" spans="1:8" ht="13.5">
      <c r="A174" s="289"/>
      <c r="B174" s="290"/>
      <c r="C174" s="291"/>
      <c r="D174" s="291"/>
      <c r="E174" s="292"/>
      <c r="F174" s="292"/>
      <c r="G174" s="293"/>
      <c r="H174" s="293">
        <f>SUM(H168:H172)</f>
        <v>1140</v>
      </c>
    </row>
    <row r="175" spans="1:8" ht="13.5">
      <c r="A175" s="289"/>
      <c r="B175" s="290"/>
      <c r="C175" s="291"/>
      <c r="D175" s="291"/>
      <c r="E175" s="292"/>
      <c r="F175" s="292"/>
      <c r="G175" s="293"/>
      <c r="H175" s="293"/>
    </row>
    <row r="176" spans="1:8" ht="13.5">
      <c r="A176" s="299" t="s">
        <v>312</v>
      </c>
      <c r="B176" s="300" t="s">
        <v>158</v>
      </c>
      <c r="C176" s="301"/>
      <c r="D176" s="301"/>
      <c r="E176" s="302"/>
      <c r="F176" s="302"/>
      <c r="G176" s="303"/>
      <c r="H176" s="303">
        <f>SUM(H168:H172)*0.22</f>
        <v>250.8</v>
      </c>
    </row>
    <row r="177" spans="1:8" ht="13.5">
      <c r="A177" s="299"/>
      <c r="B177" s="304"/>
      <c r="C177" s="301"/>
      <c r="D177" s="301"/>
      <c r="E177" s="302"/>
      <c r="F177" s="302"/>
      <c r="G177" s="303"/>
      <c r="H177" s="303"/>
    </row>
    <row r="178" spans="1:8" ht="13.5">
      <c r="A178" s="299"/>
      <c r="B178" s="300" t="s">
        <v>313</v>
      </c>
      <c r="C178" s="301"/>
      <c r="D178" s="301"/>
      <c r="E178" s="302"/>
      <c r="F178" s="302"/>
      <c r="G178" s="303"/>
      <c r="H178" s="305">
        <f>SUM(H174:H176)</f>
        <v>1390.8</v>
      </c>
    </row>
    <row r="179" spans="1:8" ht="13.5">
      <c r="A179" s="264"/>
      <c r="B179" s="306"/>
      <c r="C179" s="266"/>
      <c r="D179" s="266"/>
      <c r="E179" s="267"/>
      <c r="G179" s="268"/>
      <c r="H179" s="307"/>
    </row>
    <row r="180" spans="1:8" ht="13.5">
      <c r="A180" s="264"/>
      <c r="B180" s="306"/>
      <c r="C180" s="266"/>
      <c r="D180" s="266"/>
      <c r="E180" s="267"/>
      <c r="G180" s="268"/>
      <c r="H180" s="307"/>
    </row>
    <row r="181" spans="1:8" ht="13.5">
      <c r="A181" s="264"/>
      <c r="B181" s="275" t="s">
        <v>314</v>
      </c>
      <c r="C181" s="266"/>
      <c r="D181" s="266"/>
      <c r="E181" s="267"/>
      <c r="G181" s="268"/>
      <c r="H181" s="268"/>
    </row>
    <row r="182" spans="1:8" ht="13.5">
      <c r="A182" s="264"/>
      <c r="B182" s="306"/>
      <c r="C182" s="266"/>
      <c r="D182" s="266"/>
      <c r="E182" s="267"/>
      <c r="G182" s="268"/>
      <c r="H182" s="307"/>
    </row>
    <row r="183" spans="1:8" ht="13.5">
      <c r="A183" s="264"/>
      <c r="B183" s="306"/>
      <c r="C183" s="266"/>
      <c r="D183" s="266"/>
      <c r="E183" s="267"/>
      <c r="G183" s="268"/>
      <c r="H183" s="307"/>
    </row>
    <row r="184" ht="13.5">
      <c r="A184" s="306" t="s">
        <v>561</v>
      </c>
    </row>
    <row r="185" spans="1:6" ht="13.5">
      <c r="A185" s="308" t="s">
        <v>315</v>
      </c>
      <c r="D185" s="285"/>
      <c r="E185" s="267"/>
      <c r="F185" s="278"/>
    </row>
    <row r="186" spans="1:7" ht="13.5">
      <c r="A186" s="308" t="s">
        <v>316</v>
      </c>
      <c r="C186" s="309"/>
      <c r="D186" s="310"/>
      <c r="E186" s="311"/>
      <c r="F186" s="312"/>
      <c r="G186" s="312"/>
    </row>
    <row r="187" spans="1:6" ht="13.5">
      <c r="A187" s="308" t="s">
        <v>317</v>
      </c>
      <c r="D187" s="285"/>
      <c r="E187" s="267"/>
      <c r="F187" s="278"/>
    </row>
    <row r="188" spans="1:8" ht="13.5">
      <c r="A188" s="313" t="s">
        <v>318</v>
      </c>
      <c r="C188" s="314"/>
      <c r="D188" s="314"/>
      <c r="E188" s="314"/>
      <c r="F188" s="468"/>
      <c r="G188" s="314"/>
      <c r="H188" s="314"/>
    </row>
    <row r="189" spans="1:8" ht="13.5">
      <c r="A189" s="313" t="s">
        <v>319</v>
      </c>
      <c r="B189" s="308"/>
      <c r="C189" s="314"/>
      <c r="D189" s="314"/>
      <c r="E189" s="314"/>
      <c r="F189" s="468"/>
      <c r="G189" s="314"/>
      <c r="H189" s="314"/>
    </row>
    <row r="190" spans="1:8" ht="13.5">
      <c r="A190" s="313" t="s">
        <v>320</v>
      </c>
      <c r="C190" s="314"/>
      <c r="D190" s="314"/>
      <c r="E190" s="314"/>
      <c r="F190" s="468"/>
      <c r="G190" s="314"/>
      <c r="H190" s="314"/>
    </row>
    <row r="191" spans="1:8" ht="13.5">
      <c r="A191" s="315" t="s">
        <v>321</v>
      </c>
      <c r="C191" s="314"/>
      <c r="D191" s="314"/>
      <c r="E191" s="314"/>
      <c r="F191" s="468"/>
      <c r="G191" s="314"/>
      <c r="H191" s="314"/>
    </row>
    <row r="192" ht="13.5">
      <c r="A192" s="306" t="s">
        <v>322</v>
      </c>
    </row>
    <row r="193" spans="1:8" ht="13.5">
      <c r="A193" s="299"/>
      <c r="B193" s="300"/>
      <c r="C193" s="301"/>
      <c r="D193" s="301"/>
      <c r="E193" s="302"/>
      <c r="F193" s="302"/>
      <c r="G193" s="303"/>
      <c r="H193" s="305"/>
    </row>
  </sheetData>
  <sheetProtection password="B2B4" sheet="1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8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3.7109375" style="20" customWidth="1"/>
    <col min="2" max="2" width="46.8515625" style="20" customWidth="1"/>
    <col min="3" max="3" width="4.00390625" style="20" customWidth="1"/>
    <col min="4" max="4" width="8.00390625" style="20" customWidth="1"/>
    <col min="5" max="5" width="12.7109375" style="20" bestFit="1" customWidth="1"/>
    <col min="6" max="6" width="10.140625" style="20" bestFit="1" customWidth="1"/>
    <col min="7" max="16384" width="9.140625" style="20" customWidth="1"/>
  </cols>
  <sheetData>
    <row r="1" spans="1:6" ht="17.25">
      <c r="A1" s="496"/>
      <c r="B1" s="497" t="s">
        <v>565</v>
      </c>
      <c r="C1" s="497"/>
      <c r="D1" s="497"/>
      <c r="E1" s="497"/>
      <c r="F1" s="497"/>
    </row>
    <row r="2" ht="12.75">
      <c r="A2" s="496"/>
    </row>
    <row r="3" ht="12.75">
      <c r="A3" s="496"/>
    </row>
    <row r="4" spans="1:6" ht="15.75">
      <c r="A4" s="496"/>
      <c r="B4" s="498" t="s">
        <v>566</v>
      </c>
      <c r="C4" s="498"/>
      <c r="D4" s="498"/>
      <c r="E4" s="498"/>
      <c r="F4" s="498"/>
    </row>
    <row r="5" spans="1:6" ht="12.75">
      <c r="A5" s="496"/>
      <c r="B5" s="20" t="s">
        <v>567</v>
      </c>
      <c r="C5" s="20" t="s">
        <v>568</v>
      </c>
      <c r="D5" s="20" t="s">
        <v>0</v>
      </c>
      <c r="E5" s="20" t="s">
        <v>569</v>
      </c>
      <c r="F5" s="20" t="s">
        <v>570</v>
      </c>
    </row>
    <row r="6" spans="1:6" ht="25.5">
      <c r="A6" s="513">
        <v>1</v>
      </c>
      <c r="B6" s="514" t="s">
        <v>571</v>
      </c>
      <c r="C6" s="340" t="s">
        <v>406</v>
      </c>
      <c r="D6" s="340">
        <v>1</v>
      </c>
      <c r="E6" s="499"/>
      <c r="F6" s="515">
        <f>ROUND(D6*E6,2)</f>
        <v>0</v>
      </c>
    </row>
    <row r="7" spans="1:6" ht="12.75">
      <c r="A7" s="513"/>
      <c r="B7" s="340"/>
      <c r="C7" s="340"/>
      <c r="D7" s="340"/>
      <c r="F7" s="340"/>
    </row>
    <row r="8" spans="1:6" ht="25.5">
      <c r="A8" s="513">
        <v>2</v>
      </c>
      <c r="B8" s="514" t="s">
        <v>572</v>
      </c>
      <c r="C8" s="340" t="s">
        <v>406</v>
      </c>
      <c r="D8" s="340">
        <v>3</v>
      </c>
      <c r="E8" s="499"/>
      <c r="F8" s="515">
        <f>ROUND(D8*E8,2)</f>
        <v>0</v>
      </c>
    </row>
    <row r="9" spans="1:6" ht="12.75">
      <c r="A9" s="513"/>
      <c r="B9" s="340"/>
      <c r="C9" s="340"/>
      <c r="D9" s="340"/>
      <c r="F9" s="340"/>
    </row>
    <row r="10" spans="1:6" ht="25.5">
      <c r="A10" s="513">
        <v>3</v>
      </c>
      <c r="B10" s="514" t="s">
        <v>573</v>
      </c>
      <c r="C10" s="340" t="s">
        <v>406</v>
      </c>
      <c r="D10" s="340">
        <v>3</v>
      </c>
      <c r="E10" s="499"/>
      <c r="F10" s="515">
        <f>ROUND(D10*E10,2)</f>
        <v>0</v>
      </c>
    </row>
    <row r="11" spans="1:6" ht="12.75">
      <c r="A11" s="513"/>
      <c r="B11" s="340"/>
      <c r="C11" s="340"/>
      <c r="D11" s="340"/>
      <c r="F11" s="340"/>
    </row>
    <row r="12" spans="1:6" ht="38.25">
      <c r="A12" s="513">
        <v>4</v>
      </c>
      <c r="B12" s="514" t="s">
        <v>574</v>
      </c>
      <c r="C12" s="340" t="s">
        <v>406</v>
      </c>
      <c r="D12" s="340">
        <v>4</v>
      </c>
      <c r="E12" s="499"/>
      <c r="F12" s="515">
        <f>ROUND(D12*E12,2)</f>
        <v>0</v>
      </c>
    </row>
    <row r="13" spans="1:6" ht="12.75">
      <c r="A13" s="513"/>
      <c r="B13" s="340"/>
      <c r="C13" s="340"/>
      <c r="D13" s="340"/>
      <c r="F13" s="340"/>
    </row>
    <row r="14" spans="1:6" ht="38.25">
      <c r="A14" s="513">
        <v>5</v>
      </c>
      <c r="B14" s="514" t="s">
        <v>575</v>
      </c>
      <c r="C14" s="340" t="s">
        <v>406</v>
      </c>
      <c r="D14" s="340">
        <v>4</v>
      </c>
      <c r="E14" s="499"/>
      <c r="F14" s="515">
        <f>ROUND(D14*E14,2)</f>
        <v>0</v>
      </c>
    </row>
    <row r="15" spans="1:6" ht="12.75">
      <c r="A15" s="513"/>
      <c r="B15" s="340"/>
      <c r="C15" s="340"/>
      <c r="D15" s="340"/>
      <c r="F15" s="340"/>
    </row>
    <row r="16" spans="1:6" ht="25.5">
      <c r="A16" s="513">
        <v>6</v>
      </c>
      <c r="B16" s="514" t="s">
        <v>576</v>
      </c>
      <c r="C16" s="340" t="s">
        <v>406</v>
      </c>
      <c r="D16" s="340">
        <v>4</v>
      </c>
      <c r="E16" s="499"/>
      <c r="F16" s="515">
        <f>ROUND(D16*E16,2)</f>
        <v>0</v>
      </c>
    </row>
    <row r="17" spans="1:6" ht="12.75">
      <c r="A17" s="513"/>
      <c r="B17" s="340"/>
      <c r="C17" s="340"/>
      <c r="D17" s="340"/>
      <c r="F17" s="340"/>
    </row>
    <row r="18" spans="1:6" ht="12.75">
      <c r="A18" s="513">
        <v>7</v>
      </c>
      <c r="B18" s="340" t="s">
        <v>577</v>
      </c>
      <c r="C18" s="340" t="s">
        <v>406</v>
      </c>
      <c r="D18" s="340">
        <v>1</v>
      </c>
      <c r="E18" s="499"/>
      <c r="F18" s="515">
        <f>ROUND(D18*E18,2)</f>
        <v>0</v>
      </c>
    </row>
    <row r="19" ht="12.75">
      <c r="A19" s="496"/>
    </row>
    <row r="20" spans="1:6" ht="15.75">
      <c r="A20" s="496"/>
      <c r="B20" s="498" t="s">
        <v>578</v>
      </c>
      <c r="C20" s="498"/>
      <c r="D20" s="498"/>
      <c r="E20" s="498"/>
      <c r="F20" s="498"/>
    </row>
    <row r="21" spans="1:6" ht="12.75">
      <c r="A21" s="496"/>
      <c r="B21" s="20" t="s">
        <v>567</v>
      </c>
      <c r="C21" s="20" t="s">
        <v>568</v>
      </c>
      <c r="D21" s="20" t="s">
        <v>0</v>
      </c>
      <c r="E21" s="20" t="s">
        <v>569</v>
      </c>
      <c r="F21" s="20" t="s">
        <v>570</v>
      </c>
    </row>
    <row r="22" spans="1:6" ht="63.75">
      <c r="A22" s="513">
        <v>8</v>
      </c>
      <c r="B22" s="514" t="s">
        <v>579</v>
      </c>
      <c r="C22" s="340" t="s">
        <v>210</v>
      </c>
      <c r="D22" s="340">
        <v>60</v>
      </c>
      <c r="E22" s="499"/>
      <c r="F22" s="515">
        <f>ROUND(D22*E22,2)</f>
        <v>0</v>
      </c>
    </row>
    <row r="23" spans="1:6" ht="12.75">
      <c r="A23" s="513"/>
      <c r="B23" s="340"/>
      <c r="C23" s="340"/>
      <c r="D23" s="340"/>
      <c r="F23" s="340"/>
    </row>
    <row r="24" spans="1:6" ht="51">
      <c r="A24" s="513">
        <v>9</v>
      </c>
      <c r="B24" s="514" t="s">
        <v>580</v>
      </c>
      <c r="C24" s="340" t="s">
        <v>581</v>
      </c>
      <c r="D24" s="340">
        <v>19.6</v>
      </c>
      <c r="E24" s="499"/>
      <c r="F24" s="515">
        <f>ROUND(D24*E24,2)</f>
        <v>0</v>
      </c>
    </row>
    <row r="25" spans="1:6" ht="12.75">
      <c r="A25" s="513"/>
      <c r="B25" s="340"/>
      <c r="C25" s="340"/>
      <c r="D25" s="340"/>
      <c r="F25" s="340"/>
    </row>
    <row r="26" spans="1:6" ht="89.25">
      <c r="A26" s="513">
        <v>10</v>
      </c>
      <c r="B26" s="514" t="s">
        <v>582</v>
      </c>
      <c r="C26" s="340" t="s">
        <v>210</v>
      </c>
      <c r="D26" s="340">
        <v>100</v>
      </c>
      <c r="E26" s="499"/>
      <c r="F26" s="515">
        <f>ROUND(D26*E26,2)</f>
        <v>0</v>
      </c>
    </row>
    <row r="27" spans="1:6" ht="12.75">
      <c r="A27" s="513"/>
      <c r="B27" s="340"/>
      <c r="C27" s="340"/>
      <c r="D27" s="340"/>
      <c r="F27" s="340"/>
    </row>
    <row r="28" spans="1:6" ht="63.75">
      <c r="A28" s="513">
        <v>11</v>
      </c>
      <c r="B28" s="514" t="s">
        <v>583</v>
      </c>
      <c r="C28" s="340" t="s">
        <v>406</v>
      </c>
      <c r="D28" s="340">
        <v>3</v>
      </c>
      <c r="E28" s="499"/>
      <c r="F28" s="515">
        <f>ROUND(D28*E28,2)</f>
        <v>0</v>
      </c>
    </row>
    <row r="29" spans="1:6" ht="12.75">
      <c r="A29" s="513"/>
      <c r="B29" s="340"/>
      <c r="C29" s="340"/>
      <c r="D29" s="340"/>
      <c r="F29" s="340"/>
    </row>
    <row r="30" spans="1:6" ht="12.75">
      <c r="A30" s="513">
        <v>12</v>
      </c>
      <c r="B30" s="340" t="s">
        <v>577</v>
      </c>
      <c r="C30" s="340" t="s">
        <v>406</v>
      </c>
      <c r="D30" s="340">
        <v>1</v>
      </c>
      <c r="E30" s="499"/>
      <c r="F30" s="515">
        <f>ROUND(D30*E30,2)</f>
        <v>0</v>
      </c>
    </row>
    <row r="31" ht="12.75">
      <c r="A31" s="496"/>
    </row>
    <row r="32" spans="1:6" ht="15.75">
      <c r="A32" s="496"/>
      <c r="B32" s="498" t="s">
        <v>584</v>
      </c>
      <c r="C32" s="498"/>
      <c r="D32" s="498"/>
      <c r="E32" s="498"/>
      <c r="F32" s="498"/>
    </row>
    <row r="33" spans="1:6" ht="12.75">
      <c r="A33" s="496"/>
      <c r="B33" s="20" t="s">
        <v>567</v>
      </c>
      <c r="C33" s="20" t="s">
        <v>568</v>
      </c>
      <c r="D33" s="20" t="s">
        <v>0</v>
      </c>
      <c r="E33" s="20" t="s">
        <v>569</v>
      </c>
      <c r="F33" s="20" t="s">
        <v>570</v>
      </c>
    </row>
    <row r="34" spans="1:6" ht="25.5">
      <c r="A34" s="513">
        <v>13</v>
      </c>
      <c r="B34" s="514" t="s">
        <v>585</v>
      </c>
      <c r="C34" s="340" t="s">
        <v>406</v>
      </c>
      <c r="D34" s="340">
        <v>1</v>
      </c>
      <c r="E34" s="499"/>
      <c r="F34" s="515">
        <f>ROUND(D34*E34,2)</f>
        <v>0</v>
      </c>
    </row>
    <row r="35" spans="1:6" ht="12.75">
      <c r="A35" s="513"/>
      <c r="B35" s="340"/>
      <c r="C35" s="340"/>
      <c r="D35" s="340"/>
      <c r="F35" s="340"/>
    </row>
    <row r="36" spans="1:6" ht="25.5">
      <c r="A36" s="513">
        <v>14</v>
      </c>
      <c r="B36" s="514" t="s">
        <v>586</v>
      </c>
      <c r="C36" s="340" t="s">
        <v>406</v>
      </c>
      <c r="D36" s="340">
        <v>2</v>
      </c>
      <c r="E36" s="499"/>
      <c r="F36" s="515">
        <f>ROUND(D36*E36,2)</f>
        <v>0</v>
      </c>
    </row>
    <row r="37" spans="1:6" ht="12.75">
      <c r="A37" s="513"/>
      <c r="B37" s="340"/>
      <c r="C37" s="340"/>
      <c r="D37" s="340"/>
      <c r="F37" s="340"/>
    </row>
    <row r="38" spans="1:6" ht="38.25">
      <c r="A38" s="513">
        <v>15</v>
      </c>
      <c r="B38" s="514" t="s">
        <v>587</v>
      </c>
      <c r="C38" s="340" t="s">
        <v>210</v>
      </c>
      <c r="D38" s="340">
        <v>100</v>
      </c>
      <c r="E38" s="499"/>
      <c r="F38" s="515">
        <f>ROUND(D38*E38,2)</f>
        <v>0</v>
      </c>
    </row>
    <row r="39" spans="1:6" ht="12.75">
      <c r="A39" s="513"/>
      <c r="B39" s="340"/>
      <c r="C39" s="340"/>
      <c r="D39" s="340"/>
      <c r="F39" s="340"/>
    </row>
    <row r="40" spans="1:6" ht="12.75">
      <c r="A40" s="513">
        <v>16</v>
      </c>
      <c r="B40" s="340" t="s">
        <v>577</v>
      </c>
      <c r="C40" s="340" t="s">
        <v>406</v>
      </c>
      <c r="D40" s="340">
        <v>1</v>
      </c>
      <c r="E40" s="499"/>
      <c r="F40" s="515">
        <f>ROUND(D40*E40,2)</f>
        <v>0</v>
      </c>
    </row>
    <row r="41" ht="12.75">
      <c r="A41" s="496"/>
    </row>
    <row r="42" spans="1:6" ht="15.75">
      <c r="A42" s="496"/>
      <c r="B42" s="498" t="s">
        <v>588</v>
      </c>
      <c r="C42" s="498"/>
      <c r="D42" s="498"/>
      <c r="E42" s="498"/>
      <c r="F42" s="498"/>
    </row>
    <row r="43" spans="1:6" ht="12.75">
      <c r="A43" s="496"/>
      <c r="B43" s="20" t="s">
        <v>567</v>
      </c>
      <c r="C43" s="20" t="s">
        <v>568</v>
      </c>
      <c r="D43" s="20" t="s">
        <v>0</v>
      </c>
      <c r="E43" s="20" t="s">
        <v>569</v>
      </c>
      <c r="F43" s="20" t="s">
        <v>570</v>
      </c>
    </row>
    <row r="44" spans="1:6" ht="25.5">
      <c r="A44" s="513">
        <v>17</v>
      </c>
      <c r="B44" s="514" t="s">
        <v>589</v>
      </c>
      <c r="C44" s="340" t="s">
        <v>406</v>
      </c>
      <c r="D44" s="340">
        <v>1</v>
      </c>
      <c r="E44" s="499"/>
      <c r="F44" s="515">
        <f>ROUND(D44*E44,2)</f>
        <v>0</v>
      </c>
    </row>
    <row r="45" spans="1:6" ht="12.75">
      <c r="A45" s="513"/>
      <c r="B45" s="340"/>
      <c r="C45" s="340"/>
      <c r="D45" s="340"/>
      <c r="F45" s="340"/>
    </row>
    <row r="46" spans="1:6" ht="25.5">
      <c r="A46" s="513">
        <v>18</v>
      </c>
      <c r="B46" s="514" t="s">
        <v>590</v>
      </c>
      <c r="C46" s="340" t="s">
        <v>406</v>
      </c>
      <c r="D46" s="340">
        <v>2</v>
      </c>
      <c r="E46" s="499"/>
      <c r="F46" s="515">
        <f>ROUND(D46*E46,2)</f>
        <v>0</v>
      </c>
    </row>
    <row r="47" spans="1:6" ht="12.75">
      <c r="A47" s="513"/>
      <c r="B47" s="340"/>
      <c r="C47" s="340"/>
      <c r="D47" s="340"/>
      <c r="F47" s="340"/>
    </row>
    <row r="48" spans="1:6" ht="25.5">
      <c r="A48" s="513">
        <v>19</v>
      </c>
      <c r="B48" s="514" t="s">
        <v>591</v>
      </c>
      <c r="C48" s="340" t="s">
        <v>406</v>
      </c>
      <c r="D48" s="340">
        <v>3</v>
      </c>
      <c r="E48" s="499"/>
      <c r="F48" s="515">
        <f>ROUND(D48*E48,2)</f>
        <v>0</v>
      </c>
    </row>
    <row r="49" ht="12.75">
      <c r="A49" s="496"/>
    </row>
    <row r="50" spans="1:6" ht="15.75">
      <c r="A50" s="496"/>
      <c r="B50" s="498" t="s">
        <v>592</v>
      </c>
      <c r="C50" s="498"/>
      <c r="D50" s="498"/>
      <c r="E50" s="498"/>
      <c r="F50" s="498"/>
    </row>
    <row r="51" spans="1:6" ht="12.75">
      <c r="A51" s="496"/>
      <c r="B51" s="20" t="s">
        <v>567</v>
      </c>
      <c r="C51" s="20" t="s">
        <v>568</v>
      </c>
      <c r="D51" s="20" t="s">
        <v>0</v>
      </c>
      <c r="E51" s="20" t="s">
        <v>569</v>
      </c>
      <c r="F51" s="20" t="s">
        <v>570</v>
      </c>
    </row>
    <row r="52" spans="1:6" ht="38.25">
      <c r="A52" s="513">
        <v>20</v>
      </c>
      <c r="B52" s="514" t="s">
        <v>593</v>
      </c>
      <c r="C52" s="340" t="s">
        <v>562</v>
      </c>
      <c r="D52" s="340">
        <v>1</v>
      </c>
      <c r="E52" s="499"/>
      <c r="F52" s="515">
        <f>ROUND(D52*E52,2)</f>
        <v>0</v>
      </c>
    </row>
    <row r="53" spans="1:6" ht="12.75">
      <c r="A53" s="513"/>
      <c r="B53" s="340"/>
      <c r="C53" s="340"/>
      <c r="D53" s="340"/>
      <c r="F53" s="340"/>
    </row>
    <row r="54" spans="1:6" ht="38.25">
      <c r="A54" s="513">
        <v>21</v>
      </c>
      <c r="B54" s="514" t="s">
        <v>594</v>
      </c>
      <c r="C54" s="340" t="s">
        <v>595</v>
      </c>
      <c r="D54" s="340">
        <v>20</v>
      </c>
      <c r="E54" s="499"/>
      <c r="F54" s="515">
        <f>ROUND(D54*E54,2)</f>
        <v>0</v>
      </c>
    </row>
    <row r="55" spans="1:6" ht="12.75">
      <c r="A55" s="513"/>
      <c r="B55" s="340"/>
      <c r="C55" s="340"/>
      <c r="D55" s="340"/>
      <c r="F55" s="340"/>
    </row>
    <row r="56" spans="1:6" ht="12.75">
      <c r="A56" s="513">
        <v>22</v>
      </c>
      <c r="B56" s="340" t="s">
        <v>596</v>
      </c>
      <c r="C56" s="340" t="s">
        <v>406</v>
      </c>
      <c r="D56" s="340">
        <v>1</v>
      </c>
      <c r="E56" s="499"/>
      <c r="F56" s="515">
        <f>ROUND(D56*E56,2)</f>
        <v>0</v>
      </c>
    </row>
    <row r="57" spans="1:6" ht="12.75">
      <c r="A57" s="513"/>
      <c r="B57" s="340"/>
      <c r="C57" s="340"/>
      <c r="D57" s="340"/>
      <c r="F57" s="340"/>
    </row>
    <row r="58" spans="1:6" ht="12.75">
      <c r="A58" s="513">
        <v>23</v>
      </c>
      <c r="B58" s="340" t="s">
        <v>597</v>
      </c>
      <c r="C58" s="340" t="s">
        <v>598</v>
      </c>
      <c r="D58" s="340">
        <v>2</v>
      </c>
      <c r="E58" s="499"/>
      <c r="F58" s="515">
        <f>ROUND(D58*E58,2)</f>
        <v>0</v>
      </c>
    </row>
    <row r="59" spans="1:6" ht="12.75">
      <c r="A59" s="513"/>
      <c r="B59" s="340"/>
      <c r="C59" s="340"/>
      <c r="D59" s="340"/>
      <c r="F59" s="340"/>
    </row>
    <row r="60" spans="1:6" ht="12.75">
      <c r="A60" s="513">
        <v>24</v>
      </c>
      <c r="B60" s="340" t="s">
        <v>599</v>
      </c>
      <c r="C60" s="340" t="s">
        <v>595</v>
      </c>
      <c r="D60" s="340">
        <v>40</v>
      </c>
      <c r="E60" s="499"/>
      <c r="F60" s="515">
        <f>ROUND(D60*E60,2)</f>
        <v>0</v>
      </c>
    </row>
    <row r="61" ht="12.75">
      <c r="A61" s="496"/>
    </row>
    <row r="62" spans="1:6" ht="15.75">
      <c r="A62" s="496"/>
      <c r="B62" s="498" t="s">
        <v>600</v>
      </c>
      <c r="C62" s="498"/>
      <c r="D62" s="498"/>
      <c r="E62" s="498"/>
      <c r="F62" s="498"/>
    </row>
    <row r="63" spans="1:6" ht="12.75">
      <c r="A63" s="496"/>
      <c r="B63" s="20" t="s">
        <v>567</v>
      </c>
      <c r="C63" s="20" t="s">
        <v>568</v>
      </c>
      <c r="D63" s="20" t="s">
        <v>0</v>
      </c>
      <c r="E63" s="20" t="s">
        <v>569</v>
      </c>
      <c r="F63" s="20" t="s">
        <v>570</v>
      </c>
    </row>
    <row r="64" spans="1:6" ht="38.25">
      <c r="A64" s="513">
        <v>25</v>
      </c>
      <c r="B64" s="514" t="s">
        <v>601</v>
      </c>
      <c r="C64" s="340" t="s">
        <v>406</v>
      </c>
      <c r="D64" s="340">
        <v>1</v>
      </c>
      <c r="E64" s="499"/>
      <c r="F64" s="515">
        <f>ROUND(D64*E64,2)</f>
        <v>0</v>
      </c>
    </row>
    <row r="65" ht="12.75">
      <c r="A65" s="496"/>
    </row>
    <row r="66" ht="12.75">
      <c r="A66" s="496"/>
    </row>
    <row r="67" ht="12.75">
      <c r="A67" s="496"/>
    </row>
    <row r="68" spans="1:6" ht="17.25">
      <c r="A68" s="496"/>
      <c r="B68" s="500" t="s">
        <v>602</v>
      </c>
      <c r="C68" s="500"/>
      <c r="D68" s="500"/>
      <c r="E68" s="501"/>
      <c r="F68" s="501"/>
    </row>
    <row r="69" spans="1:6" ht="12.75">
      <c r="A69" s="496"/>
      <c r="B69" s="502" t="s">
        <v>603</v>
      </c>
      <c r="C69" s="502"/>
      <c r="D69" s="502"/>
      <c r="E69" s="503">
        <f>SUM(F6:F18)</f>
        <v>0</v>
      </c>
      <c r="F69" s="503"/>
    </row>
    <row r="70" spans="1:6" ht="12.75">
      <c r="A70" s="496"/>
      <c r="B70" s="504" t="s">
        <v>604</v>
      </c>
      <c r="C70" s="504"/>
      <c r="D70" s="504"/>
      <c r="E70" s="505">
        <f>SUM(F22:F30)</f>
        <v>0</v>
      </c>
      <c r="F70" s="505"/>
    </row>
    <row r="71" spans="1:6" ht="12.75">
      <c r="A71" s="496"/>
      <c r="B71" s="504" t="s">
        <v>605</v>
      </c>
      <c r="C71" s="504"/>
      <c r="D71" s="504"/>
      <c r="E71" s="505">
        <f>SUM(F34:F40)</f>
        <v>0</v>
      </c>
      <c r="F71" s="505"/>
    </row>
    <row r="72" spans="1:6" ht="12.75">
      <c r="A72" s="496"/>
      <c r="B72" s="504" t="s">
        <v>606</v>
      </c>
      <c r="C72" s="504"/>
      <c r="D72" s="504"/>
      <c r="E72" s="505">
        <f>SUM(F44:F48)</f>
        <v>0</v>
      </c>
      <c r="F72" s="505"/>
    </row>
    <row r="73" spans="1:6" ht="12.75">
      <c r="A73" s="496"/>
      <c r="B73" s="504" t="s">
        <v>607</v>
      </c>
      <c r="C73" s="504"/>
      <c r="D73" s="504"/>
      <c r="E73" s="505">
        <f>SUM(F52:F60)</f>
        <v>0</v>
      </c>
      <c r="F73" s="505"/>
    </row>
    <row r="74" spans="1:6" ht="12.75">
      <c r="A74" s="496"/>
      <c r="B74" s="506" t="s">
        <v>608</v>
      </c>
      <c r="C74" s="506"/>
      <c r="D74" s="506"/>
      <c r="E74" s="507">
        <f>SUM(F64:F64)</f>
        <v>0</v>
      </c>
      <c r="F74" s="507"/>
    </row>
    <row r="75" ht="12.75">
      <c r="A75" s="496"/>
    </row>
    <row r="76" spans="1:6" ht="15.75">
      <c r="A76" s="496"/>
      <c r="B76" s="508" t="s">
        <v>609</v>
      </c>
      <c r="C76" s="508"/>
      <c r="D76" s="508"/>
      <c r="E76" s="507">
        <f>SUM(E69:E75)</f>
        <v>0</v>
      </c>
      <c r="F76" s="507"/>
    </row>
    <row r="77" spans="2:6" ht="15.75">
      <c r="B77" s="509" t="s">
        <v>610</v>
      </c>
      <c r="C77" s="509"/>
      <c r="D77" s="509"/>
      <c r="E77" s="510">
        <f>E76*0.22</f>
        <v>0</v>
      </c>
      <c r="F77" s="510"/>
    </row>
    <row r="79" spans="2:6" ht="16.5" thickBot="1">
      <c r="B79" s="508" t="s">
        <v>611</v>
      </c>
      <c r="C79" s="508"/>
      <c r="D79" s="508"/>
      <c r="E79" s="511">
        <f>SUM(E76:E77)</f>
        <v>0</v>
      </c>
      <c r="F79" s="511"/>
    </row>
    <row r="80" ht="13.5" thickTop="1"/>
    <row r="81" spans="2:6" ht="15.75">
      <c r="B81" s="509" t="s">
        <v>612</v>
      </c>
      <c r="C81" s="509"/>
      <c r="D81" s="509"/>
      <c r="E81" s="504"/>
      <c r="F81" s="504"/>
    </row>
    <row r="82" spans="2:6" ht="15.75">
      <c r="B82" s="509" t="s">
        <v>613</v>
      </c>
      <c r="C82" s="509"/>
      <c r="D82" s="509"/>
      <c r="E82" s="512"/>
      <c r="F82" s="512"/>
    </row>
  </sheetData>
  <sheetProtection password="B2B4" sheet="1"/>
  <mergeCells count="24">
    <mergeCell ref="B1:F1"/>
    <mergeCell ref="B68:D68"/>
    <mergeCell ref="B69:D69"/>
    <mergeCell ref="E69:F69"/>
    <mergeCell ref="B70:D70"/>
    <mergeCell ref="E70:F70"/>
    <mergeCell ref="B71:D71"/>
    <mergeCell ref="E71:F71"/>
    <mergeCell ref="B72:D72"/>
    <mergeCell ref="E72:F72"/>
    <mergeCell ref="B73:D73"/>
    <mergeCell ref="E73:F73"/>
    <mergeCell ref="B74:D74"/>
    <mergeCell ref="E74:F74"/>
    <mergeCell ref="B76:D76"/>
    <mergeCell ref="E76:F76"/>
    <mergeCell ref="B77:D77"/>
    <mergeCell ref="E77:F77"/>
    <mergeCell ref="B79:D79"/>
    <mergeCell ref="E79:F79"/>
    <mergeCell ref="B81:D81"/>
    <mergeCell ref="E81:F81"/>
    <mergeCell ref="B82:D82"/>
    <mergeCell ref="E82:F82"/>
  </mergeCells>
  <printOptions/>
  <pageMargins left="0.7" right="0.7" top="0.75" bottom="0.75" header="0.3" footer="0.3"/>
  <pageSetup horizontalDpi="600" verticalDpi="600" orientation="portrait" paperSize="9" scale="86" r:id="rId1"/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83" bestFit="1" customWidth="1"/>
    <col min="2" max="2" width="45.140625" style="83" customWidth="1"/>
    <col min="3" max="3" width="6.28125" style="83" bestFit="1" customWidth="1"/>
    <col min="4" max="4" width="9.140625" style="47" bestFit="1" customWidth="1"/>
    <col min="5" max="5" width="10.00390625" style="5" bestFit="1" customWidth="1"/>
    <col min="6" max="6" width="15.57421875" style="5" customWidth="1"/>
    <col min="7" max="16384" width="9.140625" style="20" customWidth="1"/>
  </cols>
  <sheetData>
    <row r="1" spans="1:6" ht="12.75">
      <c r="A1" s="41"/>
      <c r="B1" s="42" t="s">
        <v>615</v>
      </c>
      <c r="C1" s="43"/>
      <c r="D1" s="44"/>
      <c r="E1" s="4"/>
      <c r="F1" s="4"/>
    </row>
    <row r="2" spans="1:3" ht="12.75">
      <c r="A2" s="45"/>
      <c r="B2" s="46"/>
      <c r="C2" s="46"/>
    </row>
    <row r="3" spans="1:6" ht="12.75">
      <c r="A3" s="48"/>
      <c r="B3" s="48"/>
      <c r="C3" s="48"/>
      <c r="D3" s="49"/>
      <c r="E3" s="6"/>
      <c r="F3" s="6"/>
    </row>
    <row r="4" spans="1:6" ht="25.5">
      <c r="A4" s="50" t="s">
        <v>160</v>
      </c>
      <c r="B4" s="51" t="s">
        <v>161</v>
      </c>
      <c r="C4" s="51" t="s">
        <v>162</v>
      </c>
      <c r="D4" s="516" t="s">
        <v>163</v>
      </c>
      <c r="E4" s="7" t="s">
        <v>164</v>
      </c>
      <c r="F4" s="7" t="s">
        <v>165</v>
      </c>
    </row>
    <row r="5" spans="1:6" ht="12.75">
      <c r="A5" s="54"/>
      <c r="B5" s="48"/>
      <c r="C5" s="48"/>
      <c r="D5" s="55"/>
      <c r="E5" s="8"/>
      <c r="F5" s="8"/>
    </row>
    <row r="6" spans="1:6" ht="12.75">
      <c r="A6" s="54"/>
      <c r="B6" s="48"/>
      <c r="C6" s="48"/>
      <c r="D6" s="55"/>
      <c r="E6" s="8"/>
      <c r="F6" s="8"/>
    </row>
    <row r="7" spans="1:6" ht="12.75">
      <c r="A7" s="56" t="s">
        <v>166</v>
      </c>
      <c r="B7" s="57" t="s">
        <v>167</v>
      </c>
      <c r="C7" s="58"/>
      <c r="D7" s="59"/>
      <c r="E7" s="7"/>
      <c r="F7" s="7"/>
    </row>
    <row r="8" spans="1:6" ht="12.75">
      <c r="A8" s="54"/>
      <c r="B8" s="48"/>
      <c r="C8" s="48"/>
      <c r="D8" s="55"/>
      <c r="E8" s="6"/>
      <c r="F8" s="9"/>
    </row>
    <row r="9" spans="1:6" ht="14.25">
      <c r="A9" s="366" t="s">
        <v>168</v>
      </c>
      <c r="B9" s="316" t="s">
        <v>169</v>
      </c>
      <c r="C9" s="352" t="s">
        <v>362</v>
      </c>
      <c r="D9" s="320">
        <v>244.1</v>
      </c>
      <c r="E9" s="9"/>
      <c r="F9" s="365">
        <f>D9*E9</f>
        <v>0</v>
      </c>
    </row>
    <row r="10" spans="1:6" ht="12.75">
      <c r="A10" s="366"/>
      <c r="B10" s="367"/>
      <c r="C10" s="367"/>
      <c r="D10" s="320"/>
      <c r="E10" s="9"/>
      <c r="F10" s="365"/>
    </row>
    <row r="11" spans="1:6" ht="12.75">
      <c r="A11" s="366" t="s">
        <v>170</v>
      </c>
      <c r="B11" s="316" t="s">
        <v>171</v>
      </c>
      <c r="C11" s="352" t="s">
        <v>172</v>
      </c>
      <c r="D11" s="320">
        <v>8</v>
      </c>
      <c r="E11" s="9"/>
      <c r="F11" s="365">
        <f>D11*E11</f>
        <v>0</v>
      </c>
    </row>
    <row r="12" spans="1:6" ht="12.75">
      <c r="A12" s="368"/>
      <c r="B12" s="355"/>
      <c r="C12" s="355"/>
      <c r="D12" s="320"/>
      <c r="E12" s="9"/>
      <c r="F12" s="365"/>
    </row>
    <row r="13" spans="1:6" ht="12.75">
      <c r="A13" s="369" t="s">
        <v>173</v>
      </c>
      <c r="B13" s="316" t="s">
        <v>174</v>
      </c>
      <c r="C13" s="355" t="s">
        <v>172</v>
      </c>
      <c r="D13" s="320">
        <f>D11</f>
        <v>8</v>
      </c>
      <c r="E13" s="9"/>
      <c r="F13" s="365">
        <f>D13*E13</f>
        <v>0</v>
      </c>
    </row>
    <row r="14" spans="1:6" ht="12.75">
      <c r="A14" s="369"/>
      <c r="B14" s="355"/>
      <c r="C14" s="355"/>
      <c r="D14" s="320"/>
      <c r="E14" s="9"/>
      <c r="F14" s="365"/>
    </row>
    <row r="15" spans="1:6" ht="63.75">
      <c r="A15" s="351" t="s">
        <v>175</v>
      </c>
      <c r="B15" s="370" t="s">
        <v>176</v>
      </c>
      <c r="C15" s="355" t="s">
        <v>172</v>
      </c>
      <c r="D15" s="364">
        <v>20</v>
      </c>
      <c r="E15" s="9"/>
      <c r="F15" s="365">
        <f>D15*E15</f>
        <v>0</v>
      </c>
    </row>
    <row r="16" spans="1:6" ht="12.75">
      <c r="A16" s="369"/>
      <c r="B16" s="518"/>
      <c r="C16" s="355"/>
      <c r="D16" s="320"/>
      <c r="E16" s="9"/>
      <c r="F16" s="365"/>
    </row>
    <row r="17" spans="1:6" ht="12.75">
      <c r="A17" s="351" t="s">
        <v>177</v>
      </c>
      <c r="B17" s="370" t="s">
        <v>616</v>
      </c>
      <c r="C17" s="355" t="s">
        <v>363</v>
      </c>
      <c r="D17" s="364">
        <v>1</v>
      </c>
      <c r="E17" s="9"/>
      <c r="F17" s="365">
        <f>D17*E17</f>
        <v>0</v>
      </c>
    </row>
    <row r="18" spans="1:6" ht="12.75">
      <c r="A18" s="63"/>
      <c r="B18" s="62"/>
      <c r="C18" s="62"/>
      <c r="D18" s="49"/>
      <c r="E18" s="6"/>
      <c r="F18" s="6"/>
    </row>
    <row r="19" spans="1:6" ht="12.75">
      <c r="A19" s="65" t="s">
        <v>166</v>
      </c>
      <c r="B19" s="66" t="s">
        <v>178</v>
      </c>
      <c r="C19" s="66"/>
      <c r="D19" s="67"/>
      <c r="E19" s="10"/>
      <c r="F19" s="68">
        <f>+ROUND(SUM(F9:F17),0)</f>
        <v>0</v>
      </c>
    </row>
    <row r="20" spans="1:6" ht="12.75">
      <c r="A20" s="69"/>
      <c r="B20" s="70"/>
      <c r="C20" s="70"/>
      <c r="D20" s="49"/>
      <c r="E20" s="11"/>
      <c r="F20" s="11"/>
    </row>
    <row r="21" spans="1:6" ht="12.75">
      <c r="A21" s="69"/>
      <c r="B21" s="70"/>
      <c r="C21" s="70"/>
      <c r="D21" s="49"/>
      <c r="E21" s="11"/>
      <c r="F21" s="11"/>
    </row>
    <row r="22" spans="1:6" ht="12.75">
      <c r="A22" s="56" t="s">
        <v>179</v>
      </c>
      <c r="B22" s="57" t="s">
        <v>379</v>
      </c>
      <c r="C22" s="58"/>
      <c r="D22" s="71"/>
      <c r="E22" s="12"/>
      <c r="F22" s="12"/>
    </row>
    <row r="24" spans="1:6" ht="76.5">
      <c r="A24" s="351" t="s">
        <v>168</v>
      </c>
      <c r="B24" s="316" t="s">
        <v>366</v>
      </c>
      <c r="C24" s="352" t="s">
        <v>364</v>
      </c>
      <c r="D24" s="320">
        <f>244.1*1.2*1.5</f>
        <v>439.37999999999994</v>
      </c>
      <c r="E24" s="9"/>
      <c r="F24" s="365">
        <f>D24*E24</f>
        <v>0</v>
      </c>
    </row>
    <row r="25" spans="1:6" ht="12.75">
      <c r="A25" s="351"/>
      <c r="B25" s="316"/>
      <c r="C25" s="352"/>
      <c r="D25" s="320"/>
      <c r="E25" s="9"/>
      <c r="F25" s="365"/>
    </row>
    <row r="26" spans="1:6" ht="51">
      <c r="A26" s="351" t="s">
        <v>170</v>
      </c>
      <c r="B26" s="353" t="s">
        <v>367</v>
      </c>
      <c r="C26" s="352" t="s">
        <v>365</v>
      </c>
      <c r="D26" s="320">
        <f>244.1*2*1.3</f>
        <v>634.66</v>
      </c>
      <c r="E26" s="9"/>
      <c r="F26" s="365">
        <f>D26*E26</f>
        <v>0</v>
      </c>
    </row>
    <row r="27" spans="1:6" ht="12.75">
      <c r="A27" s="354"/>
      <c r="B27" s="355"/>
      <c r="C27" s="352"/>
      <c r="D27" s="320"/>
      <c r="E27" s="9"/>
      <c r="F27" s="365"/>
    </row>
    <row r="28" spans="1:6" ht="25.5">
      <c r="A28" s="351" t="s">
        <v>173</v>
      </c>
      <c r="B28" s="353" t="s">
        <v>181</v>
      </c>
      <c r="C28" s="352" t="s">
        <v>182</v>
      </c>
      <c r="D28" s="320">
        <v>1</v>
      </c>
      <c r="E28" s="9"/>
      <c r="F28" s="365">
        <f>D28*E28</f>
        <v>0</v>
      </c>
    </row>
    <row r="29" spans="1:6" ht="12.75">
      <c r="A29" s="354"/>
      <c r="B29" s="353"/>
      <c r="C29" s="352"/>
      <c r="D29" s="320"/>
      <c r="E29" s="9"/>
      <c r="F29" s="365"/>
    </row>
    <row r="30" spans="1:6" ht="38.25">
      <c r="A30" s="351" t="s">
        <v>175</v>
      </c>
      <c r="B30" s="353" t="s">
        <v>183</v>
      </c>
      <c r="C30" s="352" t="s">
        <v>182</v>
      </c>
      <c r="D30" s="320">
        <v>1</v>
      </c>
      <c r="E30" s="9"/>
      <c r="F30" s="365">
        <f>D30*E30</f>
        <v>0</v>
      </c>
    </row>
    <row r="31" spans="1:6" ht="12.75">
      <c r="A31" s="351"/>
      <c r="B31" s="356"/>
      <c r="C31" s="355"/>
      <c r="D31" s="320"/>
      <c r="E31" s="9"/>
      <c r="F31" s="365"/>
    </row>
    <row r="32" spans="1:6" ht="38.25">
      <c r="A32" s="351" t="s">
        <v>177</v>
      </c>
      <c r="B32" s="356" t="s">
        <v>184</v>
      </c>
      <c r="C32" s="352" t="s">
        <v>365</v>
      </c>
      <c r="D32" s="320">
        <f>244.1*1.2</f>
        <v>292.91999999999996</v>
      </c>
      <c r="E32" s="9"/>
      <c r="F32" s="365">
        <f>D32*E32</f>
        <v>0</v>
      </c>
    </row>
    <row r="33" spans="1:6" ht="12.75">
      <c r="A33" s="351"/>
      <c r="B33" s="356"/>
      <c r="C33" s="355"/>
      <c r="D33" s="320"/>
      <c r="E33" s="9"/>
      <c r="F33" s="365"/>
    </row>
    <row r="34" spans="1:6" ht="38.25">
      <c r="A34" s="357" t="s">
        <v>180</v>
      </c>
      <c r="B34" s="353" t="s">
        <v>370</v>
      </c>
      <c r="C34" s="352" t="s">
        <v>364</v>
      </c>
      <c r="D34" s="320">
        <f>244.1*1.2*0.125</f>
        <v>36.614999999999995</v>
      </c>
      <c r="E34" s="9"/>
      <c r="F34" s="365">
        <f>D34*E34</f>
        <v>0</v>
      </c>
    </row>
    <row r="35" spans="1:6" ht="12.75">
      <c r="A35" s="358"/>
      <c r="B35" s="356"/>
      <c r="C35" s="355"/>
      <c r="D35" s="320"/>
      <c r="E35" s="9"/>
      <c r="F35" s="365"/>
    </row>
    <row r="36" spans="1:6" ht="63.75">
      <c r="A36" s="359" t="s">
        <v>368</v>
      </c>
      <c r="B36" s="356" t="s">
        <v>185</v>
      </c>
      <c r="C36" s="352" t="s">
        <v>364</v>
      </c>
      <c r="D36" s="320">
        <v>149.13</v>
      </c>
      <c r="E36" s="9"/>
      <c r="F36" s="365">
        <f>D36*E36</f>
        <v>0</v>
      </c>
    </row>
    <row r="37" spans="1:6" ht="12.75">
      <c r="A37" s="354"/>
      <c r="B37" s="356"/>
      <c r="C37" s="355"/>
      <c r="D37" s="320"/>
      <c r="E37" s="9"/>
      <c r="F37" s="365"/>
    </row>
    <row r="38" spans="1:6" ht="89.25">
      <c r="A38" s="360" t="s">
        <v>369</v>
      </c>
      <c r="B38" s="356" t="s">
        <v>186</v>
      </c>
      <c r="C38" s="352" t="s">
        <v>364</v>
      </c>
      <c r="D38" s="320">
        <f>244.1*1.2*1.1</f>
        <v>322.212</v>
      </c>
      <c r="E38" s="9"/>
      <c r="F38" s="365">
        <f>D38*E38</f>
        <v>0</v>
      </c>
    </row>
    <row r="39" spans="1:6" ht="12.75">
      <c r="A39" s="354"/>
      <c r="B39" s="356"/>
      <c r="C39" s="355"/>
      <c r="D39" s="320"/>
      <c r="E39" s="9"/>
      <c r="F39" s="365"/>
    </row>
    <row r="40" spans="1:6" ht="25.5">
      <c r="A40" s="360" t="s">
        <v>617</v>
      </c>
      <c r="B40" s="356" t="s">
        <v>187</v>
      </c>
      <c r="C40" s="352" t="s">
        <v>364</v>
      </c>
      <c r="D40" s="320">
        <v>11.97</v>
      </c>
      <c r="E40" s="9"/>
      <c r="F40" s="365">
        <f>D40*E40</f>
        <v>0</v>
      </c>
    </row>
    <row r="41" spans="1:6" ht="12.75">
      <c r="A41" s="363"/>
      <c r="B41" s="355"/>
      <c r="C41" s="355"/>
      <c r="D41" s="320"/>
      <c r="E41" s="13"/>
      <c r="F41" s="320"/>
    </row>
    <row r="42" spans="1:6" ht="63.75">
      <c r="A42" s="359" t="s">
        <v>371</v>
      </c>
      <c r="B42" s="316" t="s">
        <v>189</v>
      </c>
      <c r="C42" s="355" t="s">
        <v>172</v>
      </c>
      <c r="D42" s="364">
        <f>D15</f>
        <v>20</v>
      </c>
      <c r="E42" s="9"/>
      <c r="F42" s="320">
        <f>D42*E42</f>
        <v>0</v>
      </c>
    </row>
    <row r="43" spans="1:6" ht="12.75">
      <c r="A43" s="74"/>
      <c r="B43" s="48"/>
      <c r="C43" s="48"/>
      <c r="D43" s="75"/>
      <c r="E43" s="6"/>
      <c r="F43" s="6"/>
    </row>
    <row r="44" spans="1:6" ht="12.75">
      <c r="A44" s="76" t="s">
        <v>179</v>
      </c>
      <c r="B44" s="66" t="s">
        <v>618</v>
      </c>
      <c r="C44" s="66"/>
      <c r="D44" s="67"/>
      <c r="E44" s="10"/>
      <c r="F44" s="68">
        <f>+ROUND(SUM(F24:F42),0)</f>
        <v>0</v>
      </c>
    </row>
    <row r="45" spans="1:6" ht="12.75">
      <c r="A45" s="517"/>
      <c r="B45" s="70"/>
      <c r="C45" s="70"/>
      <c r="D45" s="75"/>
      <c r="E45" s="11"/>
      <c r="F45" s="11"/>
    </row>
    <row r="46" spans="1:6" ht="12.75">
      <c r="A46" s="72"/>
      <c r="B46" s="70"/>
      <c r="C46" s="70"/>
      <c r="D46" s="49"/>
      <c r="E46" s="11"/>
      <c r="F46" s="11"/>
    </row>
    <row r="47" spans="1:6" ht="12.75">
      <c r="A47" s="56" t="s">
        <v>190</v>
      </c>
      <c r="B47" s="57" t="s">
        <v>619</v>
      </c>
      <c r="C47" s="58"/>
      <c r="D47" s="71"/>
      <c r="E47" s="12"/>
      <c r="F47" s="12"/>
    </row>
    <row r="48" spans="1:6" ht="12.75">
      <c r="A48" s="63"/>
      <c r="B48" s="48"/>
      <c r="C48" s="48"/>
      <c r="D48" s="49"/>
      <c r="E48" s="6"/>
      <c r="F48" s="6"/>
    </row>
    <row r="49" spans="1:6" ht="51">
      <c r="A49" s="371" t="s">
        <v>168</v>
      </c>
      <c r="B49" s="372" t="s">
        <v>620</v>
      </c>
      <c r="C49" s="352"/>
      <c r="D49" s="320"/>
      <c r="E49" s="9"/>
      <c r="F49" s="365"/>
    </row>
    <row r="50" spans="1:6" ht="14.25">
      <c r="A50" s="371"/>
      <c r="B50" s="357" t="s">
        <v>621</v>
      </c>
      <c r="C50" s="367" t="s">
        <v>362</v>
      </c>
      <c r="D50" s="320">
        <v>244.1</v>
      </c>
      <c r="E50" s="9"/>
      <c r="F50" s="365">
        <f>D50*E50</f>
        <v>0</v>
      </c>
    </row>
    <row r="51" spans="1:6" ht="12.75">
      <c r="A51" s="371"/>
      <c r="B51" s="355"/>
      <c r="C51" s="355"/>
      <c r="D51" s="373"/>
      <c r="E51" s="8"/>
      <c r="F51" s="365"/>
    </row>
    <row r="52" spans="1:6" ht="51">
      <c r="A52" s="359" t="s">
        <v>170</v>
      </c>
      <c r="B52" s="372" t="s">
        <v>622</v>
      </c>
      <c r="C52" s="372"/>
      <c r="D52" s="364"/>
      <c r="E52" s="6"/>
      <c r="F52" s="365"/>
    </row>
    <row r="53" spans="1:6" ht="12.75">
      <c r="A53" s="358"/>
      <c r="B53" s="357" t="s">
        <v>193</v>
      </c>
      <c r="C53" s="355" t="s">
        <v>172</v>
      </c>
      <c r="D53" s="320">
        <v>4</v>
      </c>
      <c r="E53" s="9"/>
      <c r="F53" s="365">
        <f>D53*E53</f>
        <v>0</v>
      </c>
    </row>
    <row r="54" spans="1:6" ht="12.75">
      <c r="A54" s="358"/>
      <c r="B54" s="357" t="s">
        <v>194</v>
      </c>
      <c r="C54" s="355" t="s">
        <v>172</v>
      </c>
      <c r="D54" s="320">
        <v>8</v>
      </c>
      <c r="E54" s="9"/>
      <c r="F54" s="365">
        <f>D54*E54</f>
        <v>0</v>
      </c>
    </row>
    <row r="55" spans="1:6" ht="12.75">
      <c r="A55" s="358"/>
      <c r="B55" s="357"/>
      <c r="C55" s="355"/>
      <c r="D55" s="320"/>
      <c r="E55" s="9"/>
      <c r="F55" s="365"/>
    </row>
    <row r="56" spans="1:6" ht="38.25">
      <c r="A56" s="519" t="s">
        <v>173</v>
      </c>
      <c r="B56" s="372" t="s">
        <v>623</v>
      </c>
      <c r="C56" s="352" t="s">
        <v>172</v>
      </c>
      <c r="D56" s="320">
        <v>12</v>
      </c>
      <c r="E56" s="9"/>
      <c r="F56" s="365">
        <f>D56*E56</f>
        <v>0</v>
      </c>
    </row>
    <row r="57" spans="1:6" ht="12.75">
      <c r="A57" s="358"/>
      <c r="B57" s="316"/>
      <c r="C57" s="520"/>
      <c r="D57" s="521"/>
      <c r="E57" s="11"/>
      <c r="F57" s="379"/>
    </row>
    <row r="58" spans="1:6" ht="51">
      <c r="A58" s="359" t="s">
        <v>175</v>
      </c>
      <c r="B58" s="522" t="s">
        <v>624</v>
      </c>
      <c r="C58" s="355" t="s">
        <v>172</v>
      </c>
      <c r="D58" s="320">
        <f>D42</f>
        <v>20</v>
      </c>
      <c r="E58" s="9"/>
      <c r="F58" s="365">
        <f>D58*E58</f>
        <v>0</v>
      </c>
    </row>
    <row r="59" spans="1:6" ht="12.75">
      <c r="A59" s="72"/>
      <c r="B59" s="73"/>
      <c r="C59" s="62"/>
      <c r="D59" s="13"/>
      <c r="E59" s="6"/>
      <c r="F59" s="9"/>
    </row>
    <row r="60" spans="1:6" ht="12.75">
      <c r="A60" s="76" t="s">
        <v>190</v>
      </c>
      <c r="B60" s="66" t="s">
        <v>625</v>
      </c>
      <c r="C60" s="66"/>
      <c r="D60" s="67"/>
      <c r="E60" s="10"/>
      <c r="F60" s="68">
        <f>+ROUND(SUM(F49:F58),0)</f>
        <v>0</v>
      </c>
    </row>
    <row r="61" spans="1:6" ht="12.75">
      <c r="A61" s="72"/>
      <c r="B61" s="70"/>
      <c r="C61" s="70"/>
      <c r="D61" s="49"/>
      <c r="E61" s="11"/>
      <c r="F61" s="77"/>
    </row>
    <row r="62" spans="1:6" ht="12.75">
      <c r="A62" s="56" t="s">
        <v>196</v>
      </c>
      <c r="B62" s="57" t="s">
        <v>197</v>
      </c>
      <c r="C62" s="58"/>
      <c r="D62" s="71"/>
      <c r="E62" s="12"/>
      <c r="F62" s="12"/>
    </row>
    <row r="63" spans="1:6" ht="12.75">
      <c r="A63" s="78"/>
      <c r="B63" s="79"/>
      <c r="C63" s="79"/>
      <c r="D63" s="49"/>
      <c r="E63" s="14"/>
      <c r="F63" s="14"/>
    </row>
    <row r="64" spans="1:6" ht="38.25">
      <c r="A64" s="351" t="s">
        <v>170</v>
      </c>
      <c r="B64" s="316" t="s">
        <v>199</v>
      </c>
      <c r="C64" s="352" t="s">
        <v>362</v>
      </c>
      <c r="D64" s="320">
        <v>244.1</v>
      </c>
      <c r="E64" s="9"/>
      <c r="F64" s="365">
        <f>D64*E64</f>
        <v>0</v>
      </c>
    </row>
    <row r="65" spans="1:6" ht="12.75">
      <c r="A65" s="369"/>
      <c r="B65" s="355"/>
      <c r="C65" s="355"/>
      <c r="D65" s="364"/>
      <c r="E65" s="6"/>
      <c r="F65" s="378"/>
    </row>
    <row r="66" spans="1:6" ht="14.25">
      <c r="A66" s="351" t="s">
        <v>173</v>
      </c>
      <c r="B66" s="316" t="s">
        <v>200</v>
      </c>
      <c r="C66" s="352" t="s">
        <v>362</v>
      </c>
      <c r="D66" s="320">
        <f>D64</f>
        <v>244.1</v>
      </c>
      <c r="E66" s="9"/>
      <c r="F66" s="365">
        <f>D66*E66</f>
        <v>0</v>
      </c>
    </row>
    <row r="67" spans="1:6" ht="12.75">
      <c r="A67" s="354"/>
      <c r="B67" s="376"/>
      <c r="C67" s="376"/>
      <c r="D67" s="364"/>
      <c r="E67" s="11"/>
      <c r="F67" s="379"/>
    </row>
    <row r="68" spans="1:6" ht="25.5">
      <c r="A68" s="351" t="s">
        <v>175</v>
      </c>
      <c r="B68" s="316" t="s">
        <v>201</v>
      </c>
      <c r="C68" s="352" t="s">
        <v>362</v>
      </c>
      <c r="D68" s="320">
        <f>D64</f>
        <v>244.1</v>
      </c>
      <c r="E68" s="9"/>
      <c r="F68" s="365">
        <f>D68*E68</f>
        <v>0</v>
      </c>
    </row>
    <row r="69" spans="1:6" ht="12.75">
      <c r="A69" s="369"/>
      <c r="B69" s="355"/>
      <c r="C69" s="355"/>
      <c r="D69" s="364"/>
      <c r="E69" s="6"/>
      <c r="F69" s="378"/>
    </row>
    <row r="70" spans="1:6" ht="25.5">
      <c r="A70" s="351" t="s">
        <v>177</v>
      </c>
      <c r="B70" s="316" t="s">
        <v>202</v>
      </c>
      <c r="C70" s="352" t="s">
        <v>172</v>
      </c>
      <c r="D70" s="320">
        <f>D53+D54</f>
        <v>12</v>
      </c>
      <c r="E70" s="9"/>
      <c r="F70" s="365">
        <f>D70*E70</f>
        <v>0</v>
      </c>
    </row>
    <row r="71" spans="1:6" ht="12.75">
      <c r="A71" s="351"/>
      <c r="B71" s="367"/>
      <c r="C71" s="367"/>
      <c r="D71" s="364"/>
      <c r="E71" s="6"/>
      <c r="F71" s="378"/>
    </row>
    <row r="72" spans="1:6" ht="12.75">
      <c r="A72" s="351" t="s">
        <v>180</v>
      </c>
      <c r="B72" s="357" t="s">
        <v>203</v>
      </c>
      <c r="C72" s="352" t="s">
        <v>172</v>
      </c>
      <c r="D72" s="320">
        <v>1</v>
      </c>
      <c r="E72" s="365">
        <v>150</v>
      </c>
      <c r="F72" s="365">
        <f>D72*E72</f>
        <v>150</v>
      </c>
    </row>
    <row r="73" spans="1:6" ht="12.75">
      <c r="A73" s="351"/>
      <c r="B73" s="357"/>
      <c r="C73" s="352"/>
      <c r="D73" s="320"/>
      <c r="E73" s="9"/>
      <c r="F73" s="365"/>
    </row>
    <row r="74" spans="1:6" ht="12.75">
      <c r="A74" s="351" t="s">
        <v>369</v>
      </c>
      <c r="B74" s="357" t="s">
        <v>378</v>
      </c>
      <c r="C74" s="352" t="s">
        <v>172</v>
      </c>
      <c r="D74" s="320">
        <v>1</v>
      </c>
      <c r="E74" s="365">
        <v>150</v>
      </c>
      <c r="F74" s="365">
        <f>D74*E74</f>
        <v>150</v>
      </c>
    </row>
    <row r="75" spans="1:6" ht="12.75">
      <c r="A75" s="64"/>
      <c r="B75" s="61"/>
      <c r="C75" s="80"/>
      <c r="D75" s="16"/>
      <c r="E75" s="16"/>
      <c r="F75" s="16"/>
    </row>
    <row r="76" spans="1:6" ht="12.75">
      <c r="A76" s="76" t="s">
        <v>196</v>
      </c>
      <c r="B76" s="66" t="s">
        <v>204</v>
      </c>
      <c r="C76" s="66"/>
      <c r="D76" s="67"/>
      <c r="E76" s="10"/>
      <c r="F76" s="68">
        <f>+ROUND(SUM(F64:F74),0)</f>
        <v>300</v>
      </c>
    </row>
    <row r="77" spans="1:6" ht="12.75">
      <c r="A77" s="81"/>
      <c r="B77" s="5"/>
      <c r="C77" s="5"/>
      <c r="F77" s="17"/>
    </row>
    <row r="78" spans="1:6" ht="12.75">
      <c r="A78" s="81"/>
      <c r="B78" s="5"/>
      <c r="C78" s="5"/>
      <c r="D78" s="331" t="s">
        <v>157</v>
      </c>
      <c r="E78" s="331"/>
      <c r="F78" s="34">
        <f>F19+F44+F60+F76</f>
        <v>300</v>
      </c>
    </row>
    <row r="79" spans="1:6" ht="12.75">
      <c r="A79" s="81"/>
      <c r="B79" s="5"/>
      <c r="C79" s="5"/>
      <c r="D79" s="331" t="s">
        <v>158</v>
      </c>
      <c r="E79" s="331"/>
      <c r="F79" s="34">
        <f>F78*0.22</f>
        <v>66</v>
      </c>
    </row>
    <row r="80" spans="1:6" ht="12.75">
      <c r="A80" s="81"/>
      <c r="B80" s="5"/>
      <c r="C80" s="5"/>
      <c r="D80" s="331" t="s">
        <v>159</v>
      </c>
      <c r="E80" s="331"/>
      <c r="F80" s="34">
        <f>F78*1.22</f>
        <v>366</v>
      </c>
    </row>
    <row r="81" spans="1:6" ht="12.75">
      <c r="A81" s="81"/>
      <c r="B81" s="5"/>
      <c r="C81" s="5"/>
      <c r="F81" s="17"/>
    </row>
    <row r="82" spans="1:6" ht="12.75">
      <c r="A82" s="81"/>
      <c r="B82" s="5"/>
      <c r="C82" s="5"/>
      <c r="F82" s="17"/>
    </row>
    <row r="83" spans="1:6" ht="12.75">
      <c r="A83" s="81"/>
      <c r="B83" s="5"/>
      <c r="C83" s="5"/>
      <c r="F83" s="17"/>
    </row>
    <row r="84" spans="1:6" ht="12.75">
      <c r="A84" s="81"/>
      <c r="B84" s="5"/>
      <c r="C84" s="5"/>
      <c r="F84" s="17"/>
    </row>
    <row r="85" spans="1:6" ht="12.75">
      <c r="A85" s="81"/>
      <c r="B85" s="5"/>
      <c r="C85" s="5"/>
      <c r="F85" s="17"/>
    </row>
    <row r="86" spans="1:6" ht="12.75">
      <c r="A86" s="81"/>
      <c r="B86" s="5"/>
      <c r="C86" s="5"/>
      <c r="F86" s="17"/>
    </row>
    <row r="87" spans="1:6" ht="12.75">
      <c r="A87" s="81"/>
      <c r="B87" s="5"/>
      <c r="C87" s="5"/>
      <c r="F87" s="17"/>
    </row>
    <row r="88" spans="1:6" ht="12.75">
      <c r="A88" s="81"/>
      <c r="B88" s="5"/>
      <c r="C88" s="5"/>
      <c r="F88" s="17"/>
    </row>
    <row r="89" spans="1:6" ht="12.75">
      <c r="A89" s="81"/>
      <c r="B89" s="5"/>
      <c r="C89" s="5"/>
      <c r="F89" s="17"/>
    </row>
    <row r="90" spans="1:6" ht="12.75">
      <c r="A90" s="81"/>
      <c r="B90" s="5"/>
      <c r="C90" s="5"/>
      <c r="F90" s="17"/>
    </row>
    <row r="91" spans="1:6" ht="12.75">
      <c r="A91" s="81"/>
      <c r="B91" s="81"/>
      <c r="C91" s="81"/>
      <c r="E91" s="17"/>
      <c r="F91" s="17"/>
    </row>
    <row r="92" spans="1:6" ht="12.75">
      <c r="A92" s="81"/>
      <c r="B92" s="81"/>
      <c r="C92" s="81"/>
      <c r="E92" s="17"/>
      <c r="F92" s="17"/>
    </row>
    <row r="93" spans="1:6" ht="12.75">
      <c r="A93" s="81"/>
      <c r="B93" s="81"/>
      <c r="C93" s="81"/>
      <c r="E93" s="17"/>
      <c r="F93" s="17"/>
    </row>
    <row r="94" spans="1:6" ht="12.75">
      <c r="A94" s="81"/>
      <c r="B94" s="81"/>
      <c r="C94" s="81"/>
      <c r="E94" s="17"/>
      <c r="F94" s="17"/>
    </row>
    <row r="95" spans="1:6" ht="12.75">
      <c r="A95" s="81"/>
      <c r="B95" s="81"/>
      <c r="C95" s="81"/>
      <c r="E95" s="17"/>
      <c r="F95" s="17"/>
    </row>
    <row r="96" spans="1:6" ht="12.75">
      <c r="A96" s="81"/>
      <c r="B96" s="81"/>
      <c r="C96" s="81"/>
      <c r="E96" s="17"/>
      <c r="F96" s="17"/>
    </row>
    <row r="97" spans="1:6" ht="12.75">
      <c r="A97" s="81"/>
      <c r="B97" s="81"/>
      <c r="C97" s="81"/>
      <c r="E97" s="17"/>
      <c r="F97" s="17"/>
    </row>
    <row r="98" spans="1:6" ht="12.75">
      <c r="A98" s="81"/>
      <c r="B98" s="81"/>
      <c r="C98" s="81"/>
      <c r="E98" s="17"/>
      <c r="F98" s="17"/>
    </row>
    <row r="99" spans="1:6" ht="12.75">
      <c r="A99" s="81"/>
      <c r="B99" s="81"/>
      <c r="C99" s="81"/>
      <c r="E99" s="17"/>
      <c r="F99" s="17"/>
    </row>
    <row r="100" spans="1:6" ht="12.75">
      <c r="A100" s="81"/>
      <c r="B100" s="81"/>
      <c r="C100" s="81"/>
      <c r="E100" s="17"/>
      <c r="F100" s="17"/>
    </row>
    <row r="101" spans="1:6" ht="12.75">
      <c r="A101" s="81"/>
      <c r="B101" s="81"/>
      <c r="C101" s="81"/>
      <c r="E101" s="17"/>
      <c r="F101" s="17"/>
    </row>
    <row r="102" spans="1:6" ht="12.75">
      <c r="A102" s="81"/>
      <c r="B102" s="81"/>
      <c r="C102" s="81"/>
      <c r="E102" s="17"/>
      <c r="F102" s="17"/>
    </row>
    <row r="103" spans="1:6" ht="12.75">
      <c r="A103" s="81"/>
      <c r="B103" s="81"/>
      <c r="C103" s="81"/>
      <c r="E103" s="17"/>
      <c r="F103" s="17"/>
    </row>
    <row r="104" spans="1:6" ht="12.75">
      <c r="A104" s="81"/>
      <c r="B104" s="81"/>
      <c r="C104" s="81"/>
      <c r="E104" s="17"/>
      <c r="F104" s="17"/>
    </row>
    <row r="105" spans="1:6" ht="12.75">
      <c r="A105" s="81"/>
      <c r="B105" s="81"/>
      <c r="C105" s="81"/>
      <c r="E105" s="17"/>
      <c r="F105" s="17"/>
    </row>
    <row r="106" spans="1:6" ht="12.75">
      <c r="A106" s="81"/>
      <c r="B106" s="81"/>
      <c r="C106" s="81"/>
      <c r="E106" s="17"/>
      <c r="F106" s="17"/>
    </row>
    <row r="107" spans="1:6" ht="12.75">
      <c r="A107" s="81"/>
      <c r="B107" s="81"/>
      <c r="C107" s="81"/>
      <c r="E107" s="17"/>
      <c r="F107" s="17"/>
    </row>
    <row r="108" spans="1:6" ht="12.75">
      <c r="A108" s="81"/>
      <c r="B108" s="81"/>
      <c r="C108" s="81"/>
      <c r="E108" s="17"/>
      <c r="F108" s="17"/>
    </row>
    <row r="109" spans="1:6" ht="12.75">
      <c r="A109" s="81"/>
      <c r="B109" s="81"/>
      <c r="C109" s="81"/>
      <c r="E109" s="17"/>
      <c r="F109" s="17"/>
    </row>
    <row r="110" spans="1:6" ht="12.75">
      <c r="A110" s="81"/>
      <c r="B110" s="81"/>
      <c r="C110" s="81"/>
      <c r="E110" s="17"/>
      <c r="F110" s="17"/>
    </row>
    <row r="111" spans="1:6" ht="12.75">
      <c r="A111" s="81"/>
      <c r="B111" s="81"/>
      <c r="C111" s="81"/>
      <c r="E111" s="17"/>
      <c r="F111" s="17"/>
    </row>
    <row r="112" spans="1:6" ht="12.75">
      <c r="A112" s="81"/>
      <c r="B112" s="81"/>
      <c r="C112" s="81"/>
      <c r="E112" s="17"/>
      <c r="F112" s="17"/>
    </row>
    <row r="113" spans="1:6" ht="12.75">
      <c r="A113" s="81"/>
      <c r="B113" s="81"/>
      <c r="C113" s="81"/>
      <c r="E113" s="17"/>
      <c r="F113" s="17"/>
    </row>
    <row r="114" spans="1:6" ht="12.75">
      <c r="A114" s="81"/>
      <c r="B114" s="81"/>
      <c r="C114" s="81"/>
      <c r="E114" s="17"/>
      <c r="F114" s="17"/>
    </row>
    <row r="115" spans="1:6" ht="12.75">
      <c r="A115" s="81"/>
      <c r="B115" s="81"/>
      <c r="C115" s="81"/>
      <c r="E115" s="17"/>
      <c r="F115" s="17"/>
    </row>
    <row r="116" spans="1:6" ht="12.75">
      <c r="A116" s="81"/>
      <c r="B116" s="81"/>
      <c r="C116" s="81"/>
      <c r="E116" s="17"/>
      <c r="F116" s="17"/>
    </row>
    <row r="117" spans="1:6" ht="12.75">
      <c r="A117" s="81"/>
      <c r="B117" s="81"/>
      <c r="C117" s="81"/>
      <c r="E117" s="17"/>
      <c r="F117" s="17"/>
    </row>
    <row r="118" spans="1:6" ht="12.75">
      <c r="A118" s="81"/>
      <c r="B118" s="81"/>
      <c r="C118" s="81"/>
      <c r="E118" s="17"/>
      <c r="F118" s="17"/>
    </row>
    <row r="119" spans="1:6" ht="12.75">
      <c r="A119" s="81"/>
      <c r="B119" s="81"/>
      <c r="C119" s="81"/>
      <c r="E119" s="17"/>
      <c r="F119" s="17"/>
    </row>
    <row r="120" spans="1:6" ht="12.75">
      <c r="A120" s="81"/>
      <c r="B120" s="81"/>
      <c r="C120" s="81"/>
      <c r="E120" s="17"/>
      <c r="F120" s="17"/>
    </row>
    <row r="121" spans="1:6" ht="12.75">
      <c r="A121" s="81"/>
      <c r="B121" s="81"/>
      <c r="C121" s="81"/>
      <c r="E121" s="17"/>
      <c r="F121" s="17"/>
    </row>
    <row r="122" spans="1:6" ht="12.75">
      <c r="A122" s="81"/>
      <c r="B122" s="81"/>
      <c r="C122" s="81"/>
      <c r="E122" s="17"/>
      <c r="F122" s="17"/>
    </row>
    <row r="123" spans="1:6" ht="12.75">
      <c r="A123" s="81"/>
      <c r="B123" s="81"/>
      <c r="C123" s="81"/>
      <c r="E123" s="17"/>
      <c r="F123" s="17"/>
    </row>
    <row r="124" spans="1:6" ht="12.75">
      <c r="A124" s="81"/>
      <c r="B124" s="81"/>
      <c r="C124" s="81"/>
      <c r="E124" s="17"/>
      <c r="F124" s="17"/>
    </row>
    <row r="125" spans="1:6" ht="12.75">
      <c r="A125" s="81"/>
      <c r="B125" s="81"/>
      <c r="C125" s="81"/>
      <c r="E125" s="17"/>
      <c r="F125" s="17"/>
    </row>
    <row r="126" spans="1:6" ht="12.75">
      <c r="A126" s="81"/>
      <c r="B126" s="81"/>
      <c r="C126" s="81"/>
      <c r="E126" s="17"/>
      <c r="F126" s="17"/>
    </row>
    <row r="127" spans="1:6" ht="12.75">
      <c r="A127" s="81"/>
      <c r="B127" s="81"/>
      <c r="C127" s="81"/>
      <c r="E127" s="17"/>
      <c r="F127" s="17"/>
    </row>
    <row r="128" spans="1:6" ht="12.75">
      <c r="A128" s="81"/>
      <c r="B128" s="81"/>
      <c r="C128" s="81"/>
      <c r="E128" s="17"/>
      <c r="F128" s="17"/>
    </row>
    <row r="129" spans="1:6" ht="12.75">
      <c r="A129" s="81"/>
      <c r="B129" s="81"/>
      <c r="C129" s="81"/>
      <c r="E129" s="17"/>
      <c r="F129" s="17"/>
    </row>
    <row r="130" spans="1:6" ht="12.75">
      <c r="A130" s="81"/>
      <c r="B130" s="81"/>
      <c r="C130" s="81"/>
      <c r="E130" s="17"/>
      <c r="F130" s="17"/>
    </row>
    <row r="131" spans="1:6" ht="12.75">
      <c r="A131" s="81"/>
      <c r="B131" s="81"/>
      <c r="C131" s="81"/>
      <c r="E131" s="17"/>
      <c r="F131" s="17"/>
    </row>
    <row r="132" spans="1:6" ht="12.75">
      <c r="A132" s="81"/>
      <c r="B132" s="81"/>
      <c r="C132" s="81"/>
      <c r="E132" s="17"/>
      <c r="F132" s="17"/>
    </row>
    <row r="133" spans="1:6" ht="12.75">
      <c r="A133" s="81"/>
      <c r="B133" s="81"/>
      <c r="C133" s="81"/>
      <c r="E133" s="17"/>
      <c r="F133" s="17"/>
    </row>
    <row r="134" spans="1:6" ht="12.75">
      <c r="A134" s="81"/>
      <c r="B134" s="81"/>
      <c r="C134" s="81"/>
      <c r="E134" s="17"/>
      <c r="F134" s="17"/>
    </row>
    <row r="135" spans="1:6" ht="12.75">
      <c r="A135" s="81"/>
      <c r="B135" s="81"/>
      <c r="C135" s="81"/>
      <c r="E135" s="17"/>
      <c r="F135" s="17"/>
    </row>
    <row r="136" spans="1:6" ht="12.75">
      <c r="A136" s="81"/>
      <c r="B136" s="81"/>
      <c r="C136" s="81"/>
      <c r="E136" s="17"/>
      <c r="F136" s="17"/>
    </row>
    <row r="137" spans="1:6" ht="12.75">
      <c r="A137" s="81"/>
      <c r="B137" s="81"/>
      <c r="C137" s="81"/>
      <c r="E137" s="17"/>
      <c r="F137" s="17"/>
    </row>
    <row r="138" spans="1:6" ht="12.75">
      <c r="A138" s="81"/>
      <c r="B138" s="81"/>
      <c r="C138" s="81"/>
      <c r="E138" s="17"/>
      <c r="F138" s="17"/>
    </row>
    <row r="139" spans="1:6" ht="12.75">
      <c r="A139" s="81"/>
      <c r="B139" s="81"/>
      <c r="C139" s="81"/>
      <c r="E139" s="17"/>
      <c r="F139" s="17"/>
    </row>
    <row r="140" spans="1:6" ht="12.75">
      <c r="A140" s="81"/>
      <c r="B140" s="81"/>
      <c r="C140" s="81"/>
      <c r="E140" s="17"/>
      <c r="F140" s="17"/>
    </row>
    <row r="141" spans="1:6" ht="12.75">
      <c r="A141" s="81"/>
      <c r="B141" s="81"/>
      <c r="C141" s="81"/>
      <c r="E141" s="17"/>
      <c r="F141" s="17"/>
    </row>
    <row r="142" spans="1:6" ht="12.75">
      <c r="A142" s="81"/>
      <c r="B142" s="81"/>
      <c r="C142" s="81"/>
      <c r="E142" s="17"/>
      <c r="F142" s="17"/>
    </row>
    <row r="143" spans="1:6" ht="12.75">
      <c r="A143" s="81"/>
      <c r="B143" s="81"/>
      <c r="C143" s="81"/>
      <c r="E143" s="17"/>
      <c r="F143" s="17"/>
    </row>
    <row r="144" spans="1:6" ht="12.75">
      <c r="A144" s="81"/>
      <c r="B144" s="81"/>
      <c r="C144" s="81"/>
      <c r="E144" s="17"/>
      <c r="F144" s="17"/>
    </row>
    <row r="145" spans="1:6" ht="12.75">
      <c r="A145" s="81"/>
      <c r="B145" s="81"/>
      <c r="C145" s="81"/>
      <c r="E145" s="17"/>
      <c r="F145" s="17"/>
    </row>
    <row r="146" spans="1:6" ht="12.75">
      <c r="A146" s="81"/>
      <c r="B146" s="81"/>
      <c r="C146" s="81"/>
      <c r="E146" s="17"/>
      <c r="F146" s="17"/>
    </row>
    <row r="147" spans="1:6" ht="12.75">
      <c r="A147" s="81"/>
      <c r="B147" s="81"/>
      <c r="C147" s="81"/>
      <c r="E147" s="17"/>
      <c r="F147" s="17"/>
    </row>
    <row r="148" spans="1:6" ht="12.75">
      <c r="A148" s="81"/>
      <c r="B148" s="81"/>
      <c r="C148" s="81"/>
      <c r="E148" s="17"/>
      <c r="F148" s="17"/>
    </row>
    <row r="149" spans="1:6" ht="12.75">
      <c r="A149" s="81"/>
      <c r="B149" s="81"/>
      <c r="C149" s="81"/>
      <c r="E149" s="17"/>
      <c r="F149" s="17"/>
    </row>
    <row r="150" spans="1:6" ht="12.75">
      <c r="A150" s="81"/>
      <c r="B150" s="81"/>
      <c r="C150" s="81"/>
      <c r="E150" s="17"/>
      <c r="F150" s="17"/>
    </row>
    <row r="151" spans="1:6" ht="12.75">
      <c r="A151" s="81"/>
      <c r="B151" s="81"/>
      <c r="C151" s="81"/>
      <c r="E151" s="17"/>
      <c r="F151" s="17"/>
    </row>
    <row r="152" spans="1:6" ht="12.75">
      <c r="A152" s="81"/>
      <c r="B152" s="81"/>
      <c r="C152" s="81"/>
      <c r="E152" s="17"/>
      <c r="F152" s="17"/>
    </row>
    <row r="153" spans="1:6" ht="12.75">
      <c r="A153" s="81"/>
      <c r="B153" s="81"/>
      <c r="C153" s="81"/>
      <c r="E153" s="17"/>
      <c r="F153" s="17"/>
    </row>
    <row r="154" spans="1:6" ht="12.75">
      <c r="A154" s="81"/>
      <c r="B154" s="81"/>
      <c r="C154" s="81"/>
      <c r="E154" s="17"/>
      <c r="F154" s="17"/>
    </row>
    <row r="155" spans="1:6" ht="12.75">
      <c r="A155" s="81"/>
      <c r="B155" s="81"/>
      <c r="C155" s="81"/>
      <c r="E155" s="17"/>
      <c r="F155" s="17"/>
    </row>
    <row r="156" spans="1:6" ht="12.75">
      <c r="A156" s="81"/>
      <c r="B156" s="81"/>
      <c r="C156" s="81"/>
      <c r="E156" s="17"/>
      <c r="F156" s="17"/>
    </row>
    <row r="157" spans="1:6" ht="12.75">
      <c r="A157" s="81"/>
      <c r="B157" s="81"/>
      <c r="C157" s="81"/>
      <c r="E157" s="17"/>
      <c r="F157" s="17"/>
    </row>
    <row r="158" spans="1:6" ht="12.75">
      <c r="A158" s="81"/>
      <c r="B158" s="81"/>
      <c r="C158" s="81"/>
      <c r="E158" s="17"/>
      <c r="F158" s="17"/>
    </row>
    <row r="159" spans="1:6" ht="12.75">
      <c r="A159" s="81"/>
      <c r="B159" s="81"/>
      <c r="C159" s="81"/>
      <c r="E159" s="17"/>
      <c r="F159" s="17"/>
    </row>
    <row r="160" spans="1:6" ht="12.75">
      <c r="A160" s="81"/>
      <c r="B160" s="81"/>
      <c r="C160" s="81"/>
      <c r="E160" s="17"/>
      <c r="F160" s="17"/>
    </row>
    <row r="161" spans="1:6" ht="12.75">
      <c r="A161" s="81"/>
      <c r="B161" s="81"/>
      <c r="C161" s="81"/>
      <c r="E161" s="17"/>
      <c r="F161" s="17"/>
    </row>
    <row r="162" spans="1:6" ht="12.75">
      <c r="A162" s="81"/>
      <c r="B162" s="81"/>
      <c r="C162" s="81"/>
      <c r="E162" s="17"/>
      <c r="F162" s="17"/>
    </row>
    <row r="163" spans="1:6" ht="12.75">
      <c r="A163" s="81"/>
      <c r="B163" s="81"/>
      <c r="C163" s="81"/>
      <c r="E163" s="17"/>
      <c r="F163" s="17"/>
    </row>
    <row r="164" spans="1:6" ht="12.75">
      <c r="A164" s="81"/>
      <c r="B164" s="81"/>
      <c r="C164" s="81"/>
      <c r="E164" s="17"/>
      <c r="F164" s="17"/>
    </row>
    <row r="165" spans="1:6" ht="12.75">
      <c r="A165" s="81"/>
      <c r="B165" s="81"/>
      <c r="C165" s="81"/>
      <c r="E165" s="17"/>
      <c r="F165" s="17"/>
    </row>
    <row r="166" spans="1:6" ht="12.75">
      <c r="A166" s="81"/>
      <c r="B166" s="81"/>
      <c r="C166" s="81"/>
      <c r="E166" s="17"/>
      <c r="F166" s="17"/>
    </row>
    <row r="167" spans="1:6" ht="12.75">
      <c r="A167" s="81"/>
      <c r="B167" s="81"/>
      <c r="C167" s="81"/>
      <c r="E167" s="17"/>
      <c r="F167" s="17"/>
    </row>
    <row r="168" spans="1:6" ht="12.75">
      <c r="A168" s="81"/>
      <c r="B168" s="81"/>
      <c r="C168" s="81"/>
      <c r="E168" s="17"/>
      <c r="F168" s="17"/>
    </row>
    <row r="169" spans="1:6" ht="12.75">
      <c r="A169" s="81"/>
      <c r="B169" s="81"/>
      <c r="C169" s="81"/>
      <c r="E169" s="17"/>
      <c r="F169" s="17"/>
    </row>
    <row r="170" spans="1:6" ht="12.75">
      <c r="A170" s="81"/>
      <c r="B170" s="81"/>
      <c r="C170" s="81"/>
      <c r="E170" s="17"/>
      <c r="F170" s="17"/>
    </row>
    <row r="171" spans="1:6" ht="12.75">
      <c r="A171" s="81"/>
      <c r="B171" s="81"/>
      <c r="C171" s="81"/>
      <c r="E171" s="17"/>
      <c r="F171" s="17"/>
    </row>
    <row r="172" spans="1:6" ht="12.75">
      <c r="A172" s="81"/>
      <c r="B172" s="81"/>
      <c r="C172" s="81"/>
      <c r="E172" s="17"/>
      <c r="F172" s="17"/>
    </row>
    <row r="173" spans="1:6" ht="12.75">
      <c r="A173" s="81"/>
      <c r="B173" s="81"/>
      <c r="C173" s="81"/>
      <c r="E173" s="17"/>
      <c r="F173" s="17"/>
    </row>
    <row r="174" spans="1:6" ht="12.75">
      <c r="A174" s="81"/>
      <c r="B174" s="81"/>
      <c r="C174" s="81"/>
      <c r="E174" s="17"/>
      <c r="F174" s="17"/>
    </row>
    <row r="175" spans="1:6" ht="12.75">
      <c r="A175" s="81"/>
      <c r="B175" s="81"/>
      <c r="C175" s="81"/>
      <c r="E175" s="17"/>
      <c r="F175" s="17"/>
    </row>
    <row r="176" spans="1:6" ht="12.75">
      <c r="A176" s="81"/>
      <c r="B176" s="81"/>
      <c r="C176" s="81"/>
      <c r="E176" s="17"/>
      <c r="F176" s="17"/>
    </row>
    <row r="177" spans="1:6" ht="12.75">
      <c r="A177" s="81"/>
      <c r="B177" s="81"/>
      <c r="C177" s="81"/>
      <c r="E177" s="17"/>
      <c r="F177" s="17"/>
    </row>
    <row r="178" spans="1:6" ht="12.75">
      <c r="A178" s="81"/>
      <c r="B178" s="81"/>
      <c r="C178" s="81"/>
      <c r="E178" s="17"/>
      <c r="F178" s="17"/>
    </row>
    <row r="179" spans="1:6" ht="12.75">
      <c r="A179" s="81"/>
      <c r="B179" s="81"/>
      <c r="C179" s="81"/>
      <c r="E179" s="17"/>
      <c r="F179" s="17"/>
    </row>
    <row r="180" spans="1:6" ht="12.75">
      <c r="A180" s="81"/>
      <c r="B180" s="81"/>
      <c r="C180" s="81"/>
      <c r="E180" s="17"/>
      <c r="F180" s="17"/>
    </row>
    <row r="181" spans="1:6" ht="12.75">
      <c r="A181" s="81"/>
      <c r="B181" s="81"/>
      <c r="C181" s="81"/>
      <c r="E181" s="17"/>
      <c r="F181" s="17"/>
    </row>
    <row r="182" spans="1:6" ht="12.75">
      <c r="A182" s="81"/>
      <c r="B182" s="81"/>
      <c r="C182" s="81"/>
      <c r="E182" s="17"/>
      <c r="F182" s="17"/>
    </row>
    <row r="183" spans="1:6" ht="12.75">
      <c r="A183" s="81"/>
      <c r="B183" s="81"/>
      <c r="C183" s="81"/>
      <c r="E183" s="17"/>
      <c r="F183" s="17"/>
    </row>
    <row r="184" spans="1:6" ht="12.75">
      <c r="A184" s="81"/>
      <c r="B184" s="81"/>
      <c r="C184" s="81"/>
      <c r="E184" s="17"/>
      <c r="F184" s="17"/>
    </row>
    <row r="185" spans="1:6" ht="12.75">
      <c r="A185" s="81"/>
      <c r="B185" s="81"/>
      <c r="C185" s="81"/>
      <c r="E185" s="17"/>
      <c r="F185" s="17"/>
    </row>
    <row r="186" spans="1:6" ht="12.75">
      <c r="A186" s="81"/>
      <c r="B186" s="81"/>
      <c r="C186" s="81"/>
      <c r="E186" s="17"/>
      <c r="F186" s="17"/>
    </row>
    <row r="187" spans="1:6" ht="12.75">
      <c r="A187" s="81"/>
      <c r="B187" s="81"/>
      <c r="C187" s="81"/>
      <c r="E187" s="17"/>
      <c r="F187" s="17"/>
    </row>
    <row r="188" spans="1:6" ht="12.75">
      <c r="A188" s="81"/>
      <c r="B188" s="81"/>
      <c r="C188" s="81"/>
      <c r="E188" s="17"/>
      <c r="F188" s="17"/>
    </row>
    <row r="189" spans="1:6" ht="12.75">
      <c r="A189" s="81"/>
      <c r="B189" s="81"/>
      <c r="C189" s="81"/>
      <c r="E189" s="17"/>
      <c r="F189" s="17"/>
    </row>
    <row r="190" spans="1:6" ht="12.75">
      <c r="A190" s="81"/>
      <c r="B190" s="81"/>
      <c r="C190" s="81"/>
      <c r="E190" s="17"/>
      <c r="F190" s="17"/>
    </row>
    <row r="191" spans="1:6" ht="12.75">
      <c r="A191" s="81"/>
      <c r="B191" s="81"/>
      <c r="C191" s="81"/>
      <c r="E191" s="17"/>
      <c r="F191" s="17"/>
    </row>
    <row r="192" spans="1:6" ht="12.75">
      <c r="A192" s="81"/>
      <c r="B192" s="81"/>
      <c r="C192" s="81"/>
      <c r="E192" s="17"/>
      <c r="F192" s="17"/>
    </row>
    <row r="193" spans="1:6" ht="12.75">
      <c r="A193" s="81"/>
      <c r="B193" s="81"/>
      <c r="C193" s="81"/>
      <c r="E193" s="17"/>
      <c r="F193" s="17"/>
    </row>
    <row r="194" spans="1:6" ht="12.75">
      <c r="A194" s="81"/>
      <c r="B194" s="81"/>
      <c r="C194" s="81"/>
      <c r="E194" s="17"/>
      <c r="F194" s="17"/>
    </row>
    <row r="195" spans="1:6" ht="12.75">
      <c r="A195" s="81"/>
      <c r="B195" s="81"/>
      <c r="C195" s="81"/>
      <c r="E195" s="17"/>
      <c r="F195" s="17"/>
    </row>
    <row r="196" spans="1:6" ht="12.75">
      <c r="A196" s="81"/>
      <c r="B196" s="81"/>
      <c r="C196" s="81"/>
      <c r="E196" s="17"/>
      <c r="F196" s="17"/>
    </row>
    <row r="197" spans="1:6" ht="12.75">
      <c r="A197" s="81"/>
      <c r="B197" s="81"/>
      <c r="C197" s="81"/>
      <c r="E197" s="17"/>
      <c r="F197" s="17"/>
    </row>
    <row r="198" spans="1:6" ht="12.75">
      <c r="A198" s="81"/>
      <c r="B198" s="81"/>
      <c r="C198" s="81"/>
      <c r="E198" s="17"/>
      <c r="F198" s="17"/>
    </row>
    <row r="199" spans="1:6" ht="12.75">
      <c r="A199" s="81"/>
      <c r="B199" s="81"/>
      <c r="C199" s="81"/>
      <c r="E199" s="17"/>
      <c r="F199" s="17"/>
    </row>
    <row r="200" spans="1:6" ht="12.75">
      <c r="A200" s="81"/>
      <c r="B200" s="81"/>
      <c r="C200" s="81"/>
      <c r="E200" s="17"/>
      <c r="F200" s="17"/>
    </row>
    <row r="201" spans="1:6" ht="12.75">
      <c r="A201" s="81"/>
      <c r="B201" s="81"/>
      <c r="C201" s="81"/>
      <c r="E201" s="17"/>
      <c r="F201" s="17"/>
    </row>
    <row r="202" spans="1:6" ht="12.75">
      <c r="A202" s="81"/>
      <c r="B202" s="81"/>
      <c r="C202" s="81"/>
      <c r="E202" s="17"/>
      <c r="F202" s="17"/>
    </row>
    <row r="203" spans="1:6" ht="12.75">
      <c r="A203" s="81"/>
      <c r="B203" s="81"/>
      <c r="C203" s="81"/>
      <c r="E203" s="17"/>
      <c r="F203" s="17"/>
    </row>
    <row r="204" spans="1:6" ht="12.75">
      <c r="A204" s="81"/>
      <c r="B204" s="81"/>
      <c r="C204" s="81"/>
      <c r="E204" s="17"/>
      <c r="F204" s="17"/>
    </row>
    <row r="205" spans="1:6" ht="12.75">
      <c r="A205" s="81"/>
      <c r="B205" s="81"/>
      <c r="C205" s="81"/>
      <c r="E205" s="17"/>
      <c r="F205" s="17"/>
    </row>
    <row r="206" spans="1:6" ht="12.75">
      <c r="A206" s="81"/>
      <c r="B206" s="81"/>
      <c r="C206" s="81"/>
      <c r="E206" s="17"/>
      <c r="F206" s="17"/>
    </row>
    <row r="207" spans="1:6" ht="12.75">
      <c r="A207" s="81"/>
      <c r="B207" s="81"/>
      <c r="C207" s="81"/>
      <c r="E207" s="17"/>
      <c r="F207" s="17"/>
    </row>
    <row r="208" spans="1:6" ht="12.75">
      <c r="A208" s="81"/>
      <c r="B208" s="81"/>
      <c r="C208" s="81"/>
      <c r="E208" s="17"/>
      <c r="F208" s="17"/>
    </row>
    <row r="209" spans="1:6" ht="12.75">
      <c r="A209" s="81"/>
      <c r="B209" s="81"/>
      <c r="C209" s="81"/>
      <c r="E209" s="17"/>
      <c r="F209" s="17"/>
    </row>
    <row r="210" spans="1:6" ht="12.75">
      <c r="A210" s="81"/>
      <c r="B210" s="81"/>
      <c r="C210" s="81"/>
      <c r="E210" s="17"/>
      <c r="F210" s="17"/>
    </row>
    <row r="211" spans="1:6" ht="12.75">
      <c r="A211" s="81"/>
      <c r="B211" s="81"/>
      <c r="C211" s="81"/>
      <c r="E211" s="17"/>
      <c r="F211" s="17"/>
    </row>
    <row r="212" spans="1:6" ht="12.75">
      <c r="A212" s="81"/>
      <c r="B212" s="81"/>
      <c r="C212" s="81"/>
      <c r="E212" s="17"/>
      <c r="F212" s="17"/>
    </row>
    <row r="213" spans="1:6" ht="12.75">
      <c r="A213" s="81"/>
      <c r="B213" s="81"/>
      <c r="C213" s="81"/>
      <c r="E213" s="17"/>
      <c r="F213" s="17"/>
    </row>
    <row r="214" spans="1:6" ht="12.75">
      <c r="A214" s="81"/>
      <c r="B214" s="81"/>
      <c r="C214" s="81"/>
      <c r="E214" s="17"/>
      <c r="F214" s="17"/>
    </row>
    <row r="215" spans="1:6" ht="12.75">
      <c r="A215" s="81"/>
      <c r="B215" s="81"/>
      <c r="C215" s="81"/>
      <c r="E215" s="17"/>
      <c r="F215" s="17"/>
    </row>
    <row r="216" spans="1:6" ht="12.75">
      <c r="A216" s="81"/>
      <c r="B216" s="81"/>
      <c r="C216" s="81"/>
      <c r="E216" s="17"/>
      <c r="F216" s="17"/>
    </row>
    <row r="217" spans="1:6" ht="12.75">
      <c r="A217" s="81"/>
      <c r="B217" s="81"/>
      <c r="C217" s="81"/>
      <c r="E217" s="17"/>
      <c r="F217" s="17"/>
    </row>
    <row r="218" spans="1:6" ht="12.75">
      <c r="A218" s="81"/>
      <c r="B218" s="81"/>
      <c r="C218" s="81"/>
      <c r="E218" s="17"/>
      <c r="F218" s="17"/>
    </row>
    <row r="219" spans="1:6" ht="12.75">
      <c r="A219" s="81"/>
      <c r="B219" s="81"/>
      <c r="C219" s="81"/>
      <c r="E219" s="17"/>
      <c r="F219" s="17"/>
    </row>
    <row r="220" spans="1:6" ht="12.75">
      <c r="A220" s="81"/>
      <c r="B220" s="81"/>
      <c r="C220" s="81"/>
      <c r="E220" s="17"/>
      <c r="F220" s="17"/>
    </row>
    <row r="221" spans="1:6" ht="12.75">
      <c r="A221" s="81"/>
      <c r="B221" s="81"/>
      <c r="C221" s="81"/>
      <c r="E221" s="17"/>
      <c r="F221" s="17"/>
    </row>
    <row r="222" spans="1:6" ht="12.75">
      <c r="A222" s="81"/>
      <c r="B222" s="81"/>
      <c r="C222" s="81"/>
      <c r="E222" s="17"/>
      <c r="F222" s="17"/>
    </row>
    <row r="223" spans="1:6" ht="12.75">
      <c r="A223" s="81"/>
      <c r="B223" s="81"/>
      <c r="C223" s="81"/>
      <c r="E223" s="17"/>
      <c r="F223" s="17"/>
    </row>
    <row r="224" spans="1:6" ht="12.75">
      <c r="A224" s="81"/>
      <c r="B224" s="81"/>
      <c r="C224" s="81"/>
      <c r="E224" s="17"/>
      <c r="F224" s="17"/>
    </row>
    <row r="225" spans="1:6" ht="12.75">
      <c r="A225" s="81"/>
      <c r="B225" s="81"/>
      <c r="C225" s="81"/>
      <c r="E225" s="17"/>
      <c r="F225" s="17"/>
    </row>
    <row r="226" spans="1:6" ht="12.75">
      <c r="A226" s="81"/>
      <c r="B226" s="81"/>
      <c r="C226" s="81"/>
      <c r="E226" s="17"/>
      <c r="F226" s="17"/>
    </row>
    <row r="227" spans="1:6" ht="12.75">
      <c r="A227" s="81"/>
      <c r="B227" s="81"/>
      <c r="C227" s="81"/>
      <c r="E227" s="17"/>
      <c r="F227" s="17"/>
    </row>
    <row r="228" spans="1:6" ht="12.75">
      <c r="A228" s="81"/>
      <c r="B228" s="81"/>
      <c r="C228" s="81"/>
      <c r="E228" s="17"/>
      <c r="F228" s="17"/>
    </row>
    <row r="229" spans="1:6" ht="12.75">
      <c r="A229" s="81"/>
      <c r="B229" s="81"/>
      <c r="C229" s="81"/>
      <c r="E229" s="17"/>
      <c r="F229" s="17"/>
    </row>
    <row r="230" spans="1:6" ht="12.75">
      <c r="A230" s="81"/>
      <c r="B230" s="81"/>
      <c r="C230" s="81"/>
      <c r="E230" s="17"/>
      <c r="F230" s="17"/>
    </row>
    <row r="231" spans="1:6" ht="12.75">
      <c r="A231" s="81"/>
      <c r="B231" s="81"/>
      <c r="C231" s="81"/>
      <c r="E231" s="17"/>
      <c r="F231" s="17"/>
    </row>
    <row r="232" spans="1:6" ht="12.75">
      <c r="A232" s="81"/>
      <c r="B232" s="81"/>
      <c r="C232" s="81"/>
      <c r="E232" s="17"/>
      <c r="F232" s="17"/>
    </row>
    <row r="233" spans="1:6" ht="12.75">
      <c r="A233" s="81"/>
      <c r="B233" s="81"/>
      <c r="C233" s="81"/>
      <c r="E233" s="17"/>
      <c r="F233" s="17"/>
    </row>
    <row r="234" spans="1:6" ht="12.75">
      <c r="A234" s="81"/>
      <c r="B234" s="81"/>
      <c r="C234" s="81"/>
      <c r="E234" s="17"/>
      <c r="F234" s="17"/>
    </row>
    <row r="235" spans="1:6" ht="12.75">
      <c r="A235" s="81"/>
      <c r="B235" s="81"/>
      <c r="C235" s="81"/>
      <c r="E235" s="17"/>
      <c r="F235" s="17"/>
    </row>
    <row r="236" spans="1:6" ht="12.75">
      <c r="A236" s="81"/>
      <c r="B236" s="81"/>
      <c r="C236" s="81"/>
      <c r="E236" s="17"/>
      <c r="F236" s="17"/>
    </row>
    <row r="237" spans="1:6" ht="12.75">
      <c r="A237" s="81"/>
      <c r="B237" s="81"/>
      <c r="C237" s="81"/>
      <c r="E237" s="17"/>
      <c r="F237" s="17"/>
    </row>
    <row r="238" spans="1:6" ht="12.75">
      <c r="A238" s="81"/>
      <c r="B238" s="81"/>
      <c r="C238" s="81"/>
      <c r="E238" s="17"/>
      <c r="F238" s="17"/>
    </row>
    <row r="239" spans="1:6" ht="12.75">
      <c r="A239" s="81"/>
      <c r="B239" s="81"/>
      <c r="C239" s="81"/>
      <c r="E239" s="17"/>
      <c r="F239" s="17"/>
    </row>
    <row r="240" spans="1:6" ht="12.75">
      <c r="A240" s="81"/>
      <c r="B240" s="81"/>
      <c r="C240" s="81"/>
      <c r="E240" s="17"/>
      <c r="F240" s="17"/>
    </row>
    <row r="241" spans="1:6" ht="12.75">
      <c r="A241" s="81"/>
      <c r="B241" s="81"/>
      <c r="C241" s="81"/>
      <c r="E241" s="17"/>
      <c r="F241" s="17"/>
    </row>
    <row r="242" spans="1:6" ht="12.75">
      <c r="A242" s="81"/>
      <c r="B242" s="81"/>
      <c r="C242" s="81"/>
      <c r="E242" s="17"/>
      <c r="F242" s="17"/>
    </row>
    <row r="243" spans="1:6" ht="12.75">
      <c r="A243" s="81"/>
      <c r="B243" s="81"/>
      <c r="C243" s="81"/>
      <c r="E243" s="17"/>
      <c r="F243" s="17"/>
    </row>
    <row r="244" spans="1:6" ht="12.75">
      <c r="A244" s="81"/>
      <c r="B244" s="81"/>
      <c r="C244" s="81"/>
      <c r="E244" s="17"/>
      <c r="F244" s="17"/>
    </row>
    <row r="245" spans="1:6" ht="12.75">
      <c r="A245" s="81"/>
      <c r="B245" s="81"/>
      <c r="C245" s="81"/>
      <c r="E245" s="17"/>
      <c r="F245" s="17"/>
    </row>
    <row r="246" spans="1:6" ht="12.75">
      <c r="A246" s="81"/>
      <c r="B246" s="81"/>
      <c r="C246" s="81"/>
      <c r="E246" s="17"/>
      <c r="F246" s="17"/>
    </row>
    <row r="247" spans="1:6" ht="12.75">
      <c r="A247" s="81"/>
      <c r="B247" s="81"/>
      <c r="C247" s="81"/>
      <c r="E247" s="17"/>
      <c r="F247" s="17"/>
    </row>
    <row r="248" spans="1:6" ht="12.75">
      <c r="A248" s="81"/>
      <c r="B248" s="81"/>
      <c r="C248" s="81"/>
      <c r="E248" s="17"/>
      <c r="F248" s="17"/>
    </row>
    <row r="249" spans="1:6" ht="12.75">
      <c r="A249" s="81"/>
      <c r="B249" s="81"/>
      <c r="C249" s="81"/>
      <c r="E249" s="17"/>
      <c r="F249" s="17"/>
    </row>
    <row r="250" spans="1:6" ht="12.75">
      <c r="A250" s="81"/>
      <c r="B250" s="81"/>
      <c r="C250" s="81"/>
      <c r="E250" s="17"/>
      <c r="F250" s="17"/>
    </row>
    <row r="251" spans="1:6" ht="12.75">
      <c r="A251" s="81"/>
      <c r="B251" s="81"/>
      <c r="C251" s="81"/>
      <c r="E251" s="17"/>
      <c r="F251" s="17"/>
    </row>
    <row r="252" spans="1:6" ht="12.75">
      <c r="A252" s="81"/>
      <c r="B252" s="81"/>
      <c r="C252" s="81"/>
      <c r="E252" s="17"/>
      <c r="F252" s="17"/>
    </row>
    <row r="253" spans="1:6" ht="12.75">
      <c r="A253" s="81"/>
      <c r="B253" s="81"/>
      <c r="C253" s="81"/>
      <c r="E253" s="17"/>
      <c r="F253" s="17"/>
    </row>
    <row r="254" spans="1:6" ht="12.75">
      <c r="A254" s="81"/>
      <c r="B254" s="81"/>
      <c r="C254" s="81"/>
      <c r="E254" s="17"/>
      <c r="F254" s="17"/>
    </row>
    <row r="255" spans="1:6" ht="12.75">
      <c r="A255" s="81"/>
      <c r="B255" s="81"/>
      <c r="C255" s="81"/>
      <c r="E255" s="17"/>
      <c r="F255" s="17"/>
    </row>
    <row r="256" spans="1:6" ht="12.75">
      <c r="A256" s="81"/>
      <c r="B256" s="81"/>
      <c r="C256" s="81"/>
      <c r="E256" s="17"/>
      <c r="F256" s="17"/>
    </row>
    <row r="257" spans="1:6" ht="12.75">
      <c r="A257" s="81"/>
      <c r="B257" s="81"/>
      <c r="C257" s="81"/>
      <c r="E257" s="17"/>
      <c r="F257" s="17"/>
    </row>
    <row r="258" spans="1:6" ht="12.75">
      <c r="A258" s="81"/>
      <c r="B258" s="81"/>
      <c r="C258" s="81"/>
      <c r="E258" s="17"/>
      <c r="F258" s="17"/>
    </row>
    <row r="259" spans="1:6" ht="12.75">
      <c r="A259" s="81"/>
      <c r="B259" s="81"/>
      <c r="C259" s="81"/>
      <c r="E259" s="17"/>
      <c r="F259" s="17"/>
    </row>
    <row r="260" spans="1:6" ht="12.75">
      <c r="A260" s="81"/>
      <c r="B260" s="81"/>
      <c r="C260" s="81"/>
      <c r="E260" s="17"/>
      <c r="F260" s="17"/>
    </row>
    <row r="261" spans="1:6" ht="12.75">
      <c r="A261" s="81"/>
      <c r="B261" s="81"/>
      <c r="C261" s="81"/>
      <c r="E261" s="17"/>
      <c r="F261" s="17"/>
    </row>
    <row r="262" spans="1:6" ht="12.75">
      <c r="A262" s="81"/>
      <c r="B262" s="81"/>
      <c r="C262" s="81"/>
      <c r="E262" s="17"/>
      <c r="F262" s="17"/>
    </row>
    <row r="263" spans="1:6" ht="12.75">
      <c r="A263" s="81"/>
      <c r="B263" s="81"/>
      <c r="C263" s="81"/>
      <c r="E263" s="17"/>
      <c r="F263" s="17"/>
    </row>
    <row r="264" spans="1:6" ht="12.75">
      <c r="A264" s="81"/>
      <c r="B264" s="81"/>
      <c r="C264" s="81"/>
      <c r="E264" s="17"/>
      <c r="F264" s="17"/>
    </row>
    <row r="265" spans="1:6" ht="12.75">
      <c r="A265" s="81"/>
      <c r="B265" s="81"/>
      <c r="C265" s="81"/>
      <c r="E265" s="17"/>
      <c r="F265" s="17"/>
    </row>
    <row r="266" spans="1:6" ht="12.75">
      <c r="A266" s="81"/>
      <c r="B266" s="81"/>
      <c r="C266" s="81"/>
      <c r="E266" s="17"/>
      <c r="F266" s="17"/>
    </row>
    <row r="267" spans="1:6" ht="12.75">
      <c r="A267" s="81"/>
      <c r="B267" s="81"/>
      <c r="C267" s="81"/>
      <c r="E267" s="17"/>
      <c r="F267" s="17"/>
    </row>
    <row r="268" spans="1:6" ht="12.75">
      <c r="A268" s="81"/>
      <c r="B268" s="81"/>
      <c r="C268" s="81"/>
      <c r="E268" s="17"/>
      <c r="F268" s="17"/>
    </row>
    <row r="269" spans="1:6" ht="12.75">
      <c r="A269" s="81"/>
      <c r="B269" s="81"/>
      <c r="C269" s="81"/>
      <c r="E269" s="17"/>
      <c r="F269" s="17"/>
    </row>
    <row r="270" spans="1:6" ht="12.75">
      <c r="A270" s="81"/>
      <c r="B270" s="81"/>
      <c r="C270" s="81"/>
      <c r="E270" s="17"/>
      <c r="F270" s="17"/>
    </row>
    <row r="271" spans="1:6" ht="12.75">
      <c r="A271" s="81"/>
      <c r="B271" s="81"/>
      <c r="C271" s="81"/>
      <c r="E271" s="17"/>
      <c r="F271" s="17"/>
    </row>
    <row r="272" spans="1:6" ht="12.75">
      <c r="A272" s="81"/>
      <c r="B272" s="81"/>
      <c r="C272" s="81"/>
      <c r="E272" s="17"/>
      <c r="F272" s="17"/>
    </row>
    <row r="273" spans="1:6" ht="12.75">
      <c r="A273" s="81"/>
      <c r="B273" s="81"/>
      <c r="C273" s="81"/>
      <c r="E273" s="17"/>
      <c r="F273" s="17"/>
    </row>
    <row r="274" spans="1:6" ht="12.75">
      <c r="A274" s="81"/>
      <c r="B274" s="81"/>
      <c r="C274" s="81"/>
      <c r="E274" s="17"/>
      <c r="F274" s="17"/>
    </row>
    <row r="275" spans="1:6" ht="12.75">
      <c r="A275" s="81"/>
      <c r="B275" s="81"/>
      <c r="C275" s="81"/>
      <c r="E275" s="17"/>
      <c r="F275" s="17"/>
    </row>
    <row r="276" spans="1:6" ht="12.75">
      <c r="A276" s="81"/>
      <c r="B276" s="81"/>
      <c r="C276" s="81"/>
      <c r="E276" s="17"/>
      <c r="F276" s="17"/>
    </row>
    <row r="277" spans="1:6" ht="12.75">
      <c r="A277" s="81"/>
      <c r="B277" s="81"/>
      <c r="C277" s="81"/>
      <c r="E277" s="17"/>
      <c r="F277" s="17"/>
    </row>
    <row r="278" spans="1:6" ht="12.75">
      <c r="A278" s="81"/>
      <c r="B278" s="81"/>
      <c r="C278" s="81"/>
      <c r="E278" s="17"/>
      <c r="F278" s="17"/>
    </row>
    <row r="279" spans="1:6" ht="12.75">
      <c r="A279" s="81"/>
      <c r="B279" s="81"/>
      <c r="C279" s="81"/>
      <c r="E279" s="17"/>
      <c r="F279" s="17"/>
    </row>
    <row r="280" spans="1:6" ht="12.75">
      <c r="A280" s="81"/>
      <c r="B280" s="81"/>
      <c r="C280" s="81"/>
      <c r="E280" s="17"/>
      <c r="F280" s="17"/>
    </row>
    <row r="281" spans="1:6" ht="12.75">
      <c r="A281" s="81"/>
      <c r="B281" s="81"/>
      <c r="C281" s="81"/>
      <c r="E281" s="17"/>
      <c r="F281" s="17"/>
    </row>
    <row r="282" spans="1:6" ht="12.75">
      <c r="A282" s="81"/>
      <c r="B282" s="81"/>
      <c r="C282" s="81"/>
      <c r="E282" s="17"/>
      <c r="F282" s="17"/>
    </row>
    <row r="283" spans="1:6" ht="12.75">
      <c r="A283" s="81"/>
      <c r="B283" s="81"/>
      <c r="C283" s="81"/>
      <c r="E283" s="17"/>
      <c r="F283" s="17"/>
    </row>
    <row r="284" spans="1:6" ht="12.75">
      <c r="A284" s="81"/>
      <c r="B284" s="81"/>
      <c r="C284" s="81"/>
      <c r="E284" s="17"/>
      <c r="F284" s="17"/>
    </row>
    <row r="285" spans="1:6" ht="12.75">
      <c r="A285" s="81"/>
      <c r="B285" s="81"/>
      <c r="C285" s="81"/>
      <c r="E285" s="17"/>
      <c r="F285" s="17"/>
    </row>
    <row r="286" spans="1:6" ht="12.75">
      <c r="A286" s="81"/>
      <c r="B286" s="81"/>
      <c r="C286" s="81"/>
      <c r="E286" s="17"/>
      <c r="F286" s="17"/>
    </row>
    <row r="287" spans="1:6" ht="12.75">
      <c r="A287" s="81"/>
      <c r="B287" s="81"/>
      <c r="C287" s="81"/>
      <c r="E287" s="17"/>
      <c r="F287" s="17"/>
    </row>
  </sheetData>
  <sheetProtection password="B2B4" sheet="1"/>
  <mergeCells count="3">
    <mergeCell ref="D78:E78"/>
    <mergeCell ref="D79:E79"/>
    <mergeCell ref="D80:E80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Boštjan BELŠAK</cp:lastModifiedBy>
  <cp:lastPrinted>2018-06-04T13:10:15Z</cp:lastPrinted>
  <dcterms:created xsi:type="dcterms:W3CDTF">2004-11-23T09:42:44Z</dcterms:created>
  <dcterms:modified xsi:type="dcterms:W3CDTF">2018-06-14T08:50:24Z</dcterms:modified>
  <cp:category/>
  <cp:version/>
  <cp:contentType/>
  <cp:contentStatus/>
</cp:coreProperties>
</file>