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7295" windowHeight="10635" activeTab="0"/>
  </bookViews>
  <sheets>
    <sheet name="SKUPAJ" sheetId="1" r:id="rId1"/>
    <sheet name="cesta" sheetId="2" r:id="rId2"/>
    <sheet name="JR" sheetId="3" r:id="rId3"/>
    <sheet name="dovod_JR" sheetId="4" r:id="rId4"/>
    <sheet name="fekalna1" sheetId="5" r:id="rId5"/>
    <sheet name="fekalna2" sheetId="6" r:id="rId6"/>
    <sheet name="plin" sheetId="7" r:id="rId7"/>
  </sheets>
  <definedNames/>
  <calcPr fullCalcOnLoad="1"/>
</workbook>
</file>

<file path=xl/sharedStrings.xml><?xml version="1.0" encoding="utf-8"?>
<sst xmlns="http://schemas.openxmlformats.org/spreadsheetml/2006/main" count="1384" uniqueCount="746">
  <si>
    <t>Postavka</t>
  </si>
  <si>
    <t>Količina</t>
  </si>
  <si>
    <t>Opis postavke</t>
  </si>
  <si>
    <t>Normativ</t>
  </si>
  <si>
    <t xml:space="preserve">Enota </t>
  </si>
  <si>
    <t>Cena za enoto</t>
  </si>
  <si>
    <t xml:space="preserve">Nivo </t>
  </si>
  <si>
    <t>1 Lackova cesta</t>
  </si>
  <si>
    <t>1.1 OPOMBE</t>
  </si>
  <si>
    <t>0001</t>
  </si>
  <si>
    <t>Vse postavke vključujejo ves potreben material, opremo, delo in transporte za izvedbo posamezne postavke.</t>
  </si>
  <si>
    <t>1.2  PREDDELA</t>
  </si>
  <si>
    <t>1.2.1 Geodetska dela</t>
  </si>
  <si>
    <t>S 1 1 121</t>
  </si>
  <si>
    <t>KM</t>
  </si>
  <si>
    <t>Obnova in zavarovanje zakoličbe osi trase ostale javne ceste v ravninskem terenu</t>
  </si>
  <si>
    <t>0002</t>
  </si>
  <si>
    <t>S 1 1 221</t>
  </si>
  <si>
    <t>KOS</t>
  </si>
  <si>
    <t>Postavitev in zavarovanje prečnega profila ostale javne ceste v ravninskem terenu</t>
  </si>
  <si>
    <t>1.2.2 Čiščenje terena</t>
  </si>
  <si>
    <t>S 1 2 112</t>
  </si>
  <si>
    <t>M2</t>
  </si>
  <si>
    <t>Odstranitev grmovja na redko porasli površini (do 50 % pokritega tlorisa) - strojno</t>
  </si>
  <si>
    <t>S 1 2 151</t>
  </si>
  <si>
    <t>Posek in odstranitev drevesa z deblom premera 11 do 30 cm ter odstranitev vej</t>
  </si>
  <si>
    <t>0003</t>
  </si>
  <si>
    <t>S 1 2 152</t>
  </si>
  <si>
    <t>Posek in odstranitev drevesa z deblom premera 31 do 50 cm ter odstranitev vej</t>
  </si>
  <si>
    <t>0004</t>
  </si>
  <si>
    <t>S 1 2 163</t>
  </si>
  <si>
    <t>Odstranitev panja s premerom 11 do 30 cm z odvozom na deponijo na razdaljo nad 1000 m</t>
  </si>
  <si>
    <t>0005</t>
  </si>
  <si>
    <t>S 1 2 166</t>
  </si>
  <si>
    <t>Odstranitev panja s premerom 31 do 50 cm z odvozom na deponijo na razdaljo nad 1000 m</t>
  </si>
  <si>
    <t>0006</t>
  </si>
  <si>
    <t>S 1 2 282</t>
  </si>
  <si>
    <t>Odstranitev prometnega znaka s stranico/premerom 600 mm</t>
  </si>
  <si>
    <t>0007</t>
  </si>
  <si>
    <t>S 1 2 283</t>
  </si>
  <si>
    <t>Odstranitev prometnega znaka s stranico/premerom 900 mm</t>
  </si>
  <si>
    <t>0008</t>
  </si>
  <si>
    <t>N 1 1 285</t>
  </si>
  <si>
    <t>Odstranitev prometnega ogledala</t>
  </si>
  <si>
    <t>0009</t>
  </si>
  <si>
    <t>S 1 2 261</t>
  </si>
  <si>
    <t>Demontaža plastičnega smernika</t>
  </si>
  <si>
    <t>0010</t>
  </si>
  <si>
    <t>S 1 2 291</t>
  </si>
  <si>
    <t>Porušitev in odstranitev ograje iz žične mreže</t>
  </si>
  <si>
    <t>0011</t>
  </si>
  <si>
    <t>S 1 2 321</t>
  </si>
  <si>
    <t>Porušitev in odstranitev asfaltne plasti v debelini do 5 cm</t>
  </si>
  <si>
    <t>0012</t>
  </si>
  <si>
    <t>S 1 2 323</t>
  </si>
  <si>
    <t>Porušitev in odstranitev asfaltne plasti v debelini nad 10 cm</t>
  </si>
  <si>
    <t>0013</t>
  </si>
  <si>
    <t>S 1 2 372</t>
  </si>
  <si>
    <t xml:space="preserve">Rezkanje in odvoz asfaltne krovne plasti v debelini 4 do 7 cm </t>
  </si>
  <si>
    <t>0014</t>
  </si>
  <si>
    <t>S 1 2 382</t>
  </si>
  <si>
    <t>M1</t>
  </si>
  <si>
    <t>Rezanje asfaltne plasti s talno diamantno žago, debele 6 do 10 cm</t>
  </si>
  <si>
    <t>0015</t>
  </si>
  <si>
    <t>S 1 2 391</t>
  </si>
  <si>
    <t>Porušitev in odstranitev robnika iz cementnega betona</t>
  </si>
  <si>
    <t>0016</t>
  </si>
  <si>
    <t>S 1 2 411</t>
  </si>
  <si>
    <t>Porušitev in odstranitev prepusta iz cevi s premerom do 60 cm</t>
  </si>
  <si>
    <t>0017</t>
  </si>
  <si>
    <t>S 1 2 431</t>
  </si>
  <si>
    <t>Porušitev in odstranitev jaška z notranjo stranico/premerom do 60 cm</t>
  </si>
  <si>
    <t>1.3 ZEMELJSKA DELA</t>
  </si>
  <si>
    <t>1.3.1 Izkopi</t>
  </si>
  <si>
    <t>S 2 1 112</t>
  </si>
  <si>
    <t>M3</t>
  </si>
  <si>
    <t>Površinski izkop plodne zemljine - 1. kategorije - strojno z odrivom do 50 m</t>
  </si>
  <si>
    <t>S 2 1 114</t>
  </si>
  <si>
    <t xml:space="preserve">Površinski izkop plodne zemljine - 1. kategorije - strojno z nakladanjem </t>
  </si>
  <si>
    <t>S 2 1 222</t>
  </si>
  <si>
    <t>Široki izkop vezljive zemljine - 3. kategorije - strojno z odrivom do 50 m</t>
  </si>
  <si>
    <t>S 2 1 224</t>
  </si>
  <si>
    <t>Široki izkop vezljive zemljine - 3. kategorije - strojno z nakladanjem</t>
  </si>
  <si>
    <t>S 2 1 314</t>
  </si>
  <si>
    <t>Izkop vezljive zemljine/zrnate kamnine - 3. kategorije za temelje, kanalske rove, prepuste, jaške in drenaže, širine do 1,0 m in globine do 1,0 m - strojno, planiranje dna ročno</t>
  </si>
  <si>
    <t>S 2 1 324</t>
  </si>
  <si>
    <t>Izkop vezljive zemljine/zrnate kamnine - 3. kategorije za temelje, kanalske rove, prepuste, jaške in drenaže, širine do 1,0 m in globine 1,1 do 2,0 m - strojno, planiranje dna ročno</t>
  </si>
  <si>
    <t>S 2 1 364</t>
  </si>
  <si>
    <t>Izkop vezljive zemljine/zrnate kamnine - 3. kategorije za temelje, kanalske rove, prepuste, jaške in drenaže, širine 1,1 do 2,0 m in globine 1,1 do 2,0 m - strojno, planiranje dna ročno</t>
  </si>
  <si>
    <t>1.3.2 Planum temeljnih tal</t>
  </si>
  <si>
    <t>S 2 2 112</t>
  </si>
  <si>
    <t>Ureditev planuma temeljnih tal vezljive zemljine - 3. kategorije</t>
  </si>
  <si>
    <t>1.3.3 Ločilne, drenažne in filtrske plasti ter delovni plato</t>
  </si>
  <si>
    <t>S 2 3 313</t>
  </si>
  <si>
    <t>Dobava in vgraditev geotekstilije za ločilno plast (po načrtu), natezna trdnost do nad 14 do 16 kN/m2</t>
  </si>
  <si>
    <t>1.3.4 Nasipi, zasipi, klini, posteljica in glinasti naboj</t>
  </si>
  <si>
    <t>N 2 1 120</t>
  </si>
  <si>
    <t>Vgrajevanje materiala za oblikovanje notranjosti krožišča (vezljiva zemljina)</t>
  </si>
  <si>
    <t>S 2 4 421</t>
  </si>
  <si>
    <t>N 2 1 219</t>
  </si>
  <si>
    <t>Dobava in vgrajevanje materiala za drenažni zasip</t>
  </si>
  <si>
    <t>S 2 4 212</t>
  </si>
  <si>
    <t>Zasip z vezljivo zemljino - 3. kategorije - strojno</t>
  </si>
  <si>
    <t>1.3.5 Brežine in zelenice</t>
  </si>
  <si>
    <t>S 2 5 112</t>
  </si>
  <si>
    <t>Humuziranje brežine brez valjanja, v debelini do 15 cm - strojno</t>
  </si>
  <si>
    <t>S 2 5 137</t>
  </si>
  <si>
    <t>Humuziranje zelenice brez valjanja, v debelini nad 15 cm - strojno</t>
  </si>
  <si>
    <t>N 2 2 140</t>
  </si>
  <si>
    <t>Humuziranje notranjosti krožišča brez valjanja, v debelini nad 15cm, strojno</t>
  </si>
  <si>
    <t>N 2 2 560</t>
  </si>
  <si>
    <t>Dobava in vgraditev travnih rešetk iz umetne mase</t>
  </si>
  <si>
    <t>1.3.6 Prevozi, razprostiranje in ureditev deponij materiala</t>
  </si>
  <si>
    <t>S 2 9 133</t>
  </si>
  <si>
    <t>Razprostiranje odvečne vezljive zemljine - 3. kategorije</t>
  </si>
  <si>
    <t>S 2 9 153</t>
  </si>
  <si>
    <t>T</t>
  </si>
  <si>
    <t>Odlaganje odpadnega asfalta na komunalno deponijo</t>
  </si>
  <si>
    <t>S 2 9 154</t>
  </si>
  <si>
    <t>Odlaganje odpadnega cementnega betona na komunalno deponijo</t>
  </si>
  <si>
    <t>1.4 VOZIŠČNA KONSTRUKCIJA</t>
  </si>
  <si>
    <t>1.4.1 Nosilne plasti</t>
  </si>
  <si>
    <t>S 3 1 132</t>
  </si>
  <si>
    <t>Izdelava nevezane nosilne plasti enakomerno zrnatega drobljenca iz kamnine v debelini 21 do 30 cm</t>
  </si>
  <si>
    <t>N 3 1 224</t>
  </si>
  <si>
    <t>Izdelava s cementom vezane (stabilizirane) nosilne plasti prodca v debelini 30cm</t>
  </si>
  <si>
    <t>S 3 1 555</t>
  </si>
  <si>
    <t>Izdelava nosilne plasti bituminizirane zmesi AC 22 base B 50/70 A3 v debelini 9 cm</t>
  </si>
  <si>
    <t>S 3 1 552</t>
  </si>
  <si>
    <t>Izdelava nosilne plasti bituminizirane zmesi AC 22 base B 50/70 A3 v debelini 6 cm</t>
  </si>
  <si>
    <t>1.4.2 Obrabne plasti</t>
  </si>
  <si>
    <t>N 3 2 255</t>
  </si>
  <si>
    <t>Izdelava obrabne in zaporne plasti bituminizirane zmesi AC 8 surf B 70/100 A5 v debelini 5cm</t>
  </si>
  <si>
    <t>S 3 2 273</t>
  </si>
  <si>
    <t>Izdelava obrabne in zaporne plasti bituminizirane zmesi AC 11 surf B 50/70 A3 v debelini 4 cm</t>
  </si>
  <si>
    <t>N 3 2 666</t>
  </si>
  <si>
    <t>KPL</t>
  </si>
  <si>
    <t>Oblikovanje trapetne ploščadi</t>
  </si>
  <si>
    <t>1.4.3 Vezane nosilne in obrabne plasti - cementni betoni</t>
  </si>
  <si>
    <t>Dobava in vgraditev armiranega cementnega betona C35/45 v debelini 24cm.</t>
  </si>
  <si>
    <t>1.4.4 Tlakovane obrabne plasti</t>
  </si>
  <si>
    <t>S 3 4 122</t>
  </si>
  <si>
    <t>Izdelava obrabne plasti iz malih tlakovcev iz karbonatne kamnine velikosti 8 cm/8 cm /8 cm, stiki zaliti s cementno malto</t>
  </si>
  <si>
    <t>S 3 4 272</t>
  </si>
  <si>
    <t>Prilagoditev višine obstoječih tlakovcev novi niveleti</t>
  </si>
  <si>
    <t>Dobava in vgraditev betonske rebraste taktilne plošče 30/30/8cm, stiki zaliti s trajnoelstično zmesjo, komplet s peščeno podlago</t>
  </si>
  <si>
    <t>Dobava in vgraditev betonske čepaste taktilne plošče 30/30/8cm, stiki zaliti s trajnoelstično zmesjo, komplet s peščeno podlago</t>
  </si>
  <si>
    <t>1.4.5 Robni elementi vozišč</t>
  </si>
  <si>
    <t>S 3 5 214</t>
  </si>
  <si>
    <t>Dobava in vgraditev predfabriciranega dvignjenega robnika iz cementnega betona  s prerezom 15/25 cm</t>
  </si>
  <si>
    <t>S 3 5 235</t>
  </si>
  <si>
    <t>Dobava in vgraditev predfabriciranega pogreznjenega robnika iz cementnega betona  s prerezom 15/25 cm</t>
  </si>
  <si>
    <t>Dobava in vgraditev dvignjenega robnika iz naravnega kamna  s prerezom 35/20cm, zalitega z bitumensko trajno elastično zmesjo.</t>
  </si>
  <si>
    <t>Dobava in vgraditev predfabriciraneg robnika iz cementnega betona  s prerezom 8/20cm</t>
  </si>
  <si>
    <t>1.4.6 Bankine</t>
  </si>
  <si>
    <t>S 3 6 133</t>
  </si>
  <si>
    <t>Izdelava bankine iz drobljenca, široke 0,76 do 1,00 m</t>
  </si>
  <si>
    <t>S 3 6 134</t>
  </si>
  <si>
    <t>Izdelava bankine iz drobljenca, široke nad 1,00 m</t>
  </si>
  <si>
    <t>N 5 1 520</t>
  </si>
  <si>
    <t>Dobava in vgraditev armiranega betona (parapetni zid, nadvišanje betonskega krila)</t>
  </si>
  <si>
    <t>S 4 1 121</t>
  </si>
  <si>
    <t>Tlakovanje jarka z lomljencem, debelina 20 cm, stiki zapolnjeni s cementno malto, na podložni plasti zmesi zrn drobljenca, debeli 10 cm</t>
  </si>
  <si>
    <t>S 4 1 234</t>
  </si>
  <si>
    <t>Utrditev jarka s kanaletami na stik iz cementnega betona, dolžine 100 cm in notranje širine dna kanalete 40 cm, na podložni plasti iz zmesi zrn drobljenca, debeli 10 cm</t>
  </si>
  <si>
    <t>N 4 1 417</t>
  </si>
  <si>
    <t>Dobava in vgraditev betonskega segmenta š=50cm</t>
  </si>
  <si>
    <t>N 4 1 418</t>
  </si>
  <si>
    <t>Dobava in vgraditev povozne rešetke za betonsko kanaleto</t>
  </si>
  <si>
    <t>S 4 2 134</t>
  </si>
  <si>
    <t>Izdelava vzdolžne in prečne drenaže, globoke do 1,0 m, na podložni plasti iz cementnega betona, debeline 10 cm, z gibljivimi plastičnimi cevmi premera 15 cm</t>
  </si>
  <si>
    <t>S 4 2 165</t>
  </si>
  <si>
    <t>Izdelava vzdolžne in prečne drenaže, globoke do 1,0 m, na podložni plasti iz cementnega betona, s trdimi plastičnimi cevmi premera 25 cm</t>
  </si>
  <si>
    <t>S 4 4 333</t>
  </si>
  <si>
    <t>Izdelava jaška iz polietilena, krožnega prereza s premerom 50 cm, globokega 1,5 do 2,0 m</t>
  </si>
  <si>
    <t>S 4 4 363</t>
  </si>
  <si>
    <t>Izdelava jaška iz polietilena, krožnega prereza s premerom 80 cm, globokega 1,5 do 2,0 m</t>
  </si>
  <si>
    <t>S 4 4 956</t>
  </si>
  <si>
    <t>Dobava in vgraditev pokrova iz duktilne litine z nosilnostjo 125 kN, s prerezom 500/500 mm</t>
  </si>
  <si>
    <t>S 4 4 957</t>
  </si>
  <si>
    <t>Dobava in vgraditev pokrova iz duktilne litine z nosilnostjo 125 kN, s prerezom 600/600 mm</t>
  </si>
  <si>
    <t>S 4 4 972</t>
  </si>
  <si>
    <t>Dobava in vgraditev pokrova iz duktilne litine z nosilnostjo 400 kN, krožnega prereza s premerom 600 mm</t>
  </si>
  <si>
    <t>S 4 4 855</t>
  </si>
  <si>
    <t>Dobava in vgraditev linijskega požiralnika š=25cm</t>
  </si>
  <si>
    <t>Dobava in vgraditev dilatacijske plošče</t>
  </si>
  <si>
    <t>S 4 5 112</t>
  </si>
  <si>
    <t>Izdelava prepusta krožnega prereza iz cevi iz cementnega betona s premerom 40 cm</t>
  </si>
  <si>
    <t>S 4 5 121</t>
  </si>
  <si>
    <t>Izdelava prepusta krožnega prereza iz cevi iz ojačenega cementnega betona s premerom 120 cm</t>
  </si>
  <si>
    <t>S 4 5 211</t>
  </si>
  <si>
    <t>Izdelava poševne vtočne ali iztočne glave prepusta krožnega prereza iz cementnega betona s premerom 30 do 40 cm</t>
  </si>
  <si>
    <t>S 4 5 216</t>
  </si>
  <si>
    <t>Izdelava poševne vtočne ali iztočne glave prepusta krožnega prereza iz cementnega betona s premerom 120 do 150 cm</t>
  </si>
  <si>
    <t>1.7 OPREMA CEST</t>
  </si>
  <si>
    <t>1.7.1 Pokončna oprema cest</t>
  </si>
  <si>
    <t>S 6 1 124</t>
  </si>
  <si>
    <t>Izdelava temelja iz cementnega betona C 12/15, globine 80 cm, premera 50 cm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</si>
  <si>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</si>
  <si>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</si>
  <si>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</si>
  <si>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</si>
  <si>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</si>
  <si>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</si>
  <si>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Dobava in postavitev osmerokotnega prometnega znaka
fi=800 mm</t>
  </si>
  <si>
    <t>Dobava in pritrditev prometnega znaka, podloga iz aluminijaste pločevine, znak z odsevno folijo 1. vrste, velikost od 0,21 do 0,40 m2</t>
  </si>
  <si>
    <t>1.7.2 Označbe na voziščih</t>
  </si>
  <si>
    <t>S 6 2 121</t>
  </si>
  <si>
    <t>Izdelava tankoslojne vzdolžne označbe na vozišču z enokomponentno belo barvo, vključno 250 g/m2 posipa z drobci / kroglicami stekla, strojno, debelina plasti suhe snovi 250 mikrometra, širina črte 10 cm</t>
  </si>
  <si>
    <t>S 6 2 251</t>
  </si>
  <si>
    <t>Doplačilo za izdelavo prekinjenih vzdolžnih označb na vozišču, širina črte 10 cm</t>
  </si>
  <si>
    <t>S 6 2 168</t>
  </si>
  <si>
    <t>Izdelava tankoslojne prečne in ostalih označb na vozišču z enokomponentno belo barvo, vključno 250 g/m2 posipa z drobci / kroglicami stekla, strojno, debelina plasti suhe snovi 250 mikrometra, površina označbe nad 1,5 m2</t>
  </si>
  <si>
    <t>S 6 2 411</t>
  </si>
  <si>
    <t xml:space="preserve">Izdelava debeloslojne vzdolžne označbe na vozišču z večkomponentno hladno plastiko z vmešanimi drobci / kroglicami stekla, vključno 200 g/m2 dodatnega posipa z drobci stekla, strojno, debelina plasti 3 mm, širina črte 10 cm </t>
  </si>
  <si>
    <t>S 6 2 412</t>
  </si>
  <si>
    <t xml:space="preserve">Izdelava debeloslojne vzdolžne označbe na vozišču z večkomponentno hladno plastiko z vmešanimi drobci / kroglicami stekla, vključno 200 g/m2 dodatnega posipa z drobci stekla, strojno, debelina plasti 3 mm, širina črte 12 cm </t>
  </si>
  <si>
    <t>S 6 2 417</t>
  </si>
  <si>
    <t xml:space="preserve">Izdelava debeloslojne vzdolžne označbe na vozišču z večkomponentno hladno plastiko z vmešanimi drobci / kroglicami stekla, vključno 200 g/m2 dodatnega posipa z drobci stekla, strojno, debelina plasti 3 mm, širina črte 50 cm </t>
  </si>
  <si>
    <t>S 6 2 428</t>
  </si>
  <si>
    <t xml:space="preserve">Izdelava debeloslojne prečne in ostalih označb na vozišču z večkomponentno hladno plastiko z vmešanimi drobci / kroglicami stekla, vključno 200 g/m2 dodatnega posipa z drobci stekla, strojno, debelina plasti 3 mm, posamezna površina označbe nad 1,5 m2 </t>
  </si>
  <si>
    <t>Izdelava debeloslojne prečne označbe na vozišču (piktogrami)</t>
  </si>
  <si>
    <t>Izdelava epoksidne prevleke širine 20cm, debeline 3-5mm iz pigmentiranega epoksidnega veziva (1,0 kg/m2) in obarvanega kremenčevega peska (granulacije 0,7-1,2mm).</t>
  </si>
  <si>
    <t>Izdelava epoksidne prevleke na kolesarski stezi ( v območja križišča) debeline 3-5mm iz pigmentiranega epoksidnega veziva (1,0 kg/m2) in obarvanega kremenčevega peska (granulacije 0,7-1,2mm).</t>
  </si>
  <si>
    <t>1.7.3 Oprema za zavarovanje prometa</t>
  </si>
  <si>
    <t>S 6 4 445</t>
  </si>
  <si>
    <t>Dobava in vgraditev jeklene varnostne ograje, brez distančnika, za nivo zadrževanja N2 in za delovno širino W5</t>
  </si>
  <si>
    <t>S 6 4 281</t>
  </si>
  <si>
    <t>Dobava in vgraditev vkopane zaključnice, dolžine 4 m</t>
  </si>
  <si>
    <t>1.8 TUJE STORITVE</t>
  </si>
  <si>
    <t>1.8.1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</si>
  <si>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</si>
  <si>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</si>
  <si>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</si>
  <si>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7 1 312</t>
  </si>
  <si>
    <t>Geomehanski nadzor</t>
  </si>
  <si>
    <t>S 7 9 514</t>
  </si>
  <si>
    <t>Izdelava projektne dokumentacije za projekt izvedenih del</t>
  </si>
  <si>
    <t>S 7 9 515</t>
  </si>
  <si>
    <t>Izdelava projektne dokumentacije za vzdrževanje in obratovanje</t>
  </si>
  <si>
    <t>N 7 1 155</t>
  </si>
  <si>
    <t xml:space="preserve">Dobava in postavitev žične ograje </t>
  </si>
  <si>
    <t>N 7 1 557</t>
  </si>
  <si>
    <t>Dobava in vgraditev enokrilnih vrat š=1m</t>
  </si>
  <si>
    <t>N 7 1 558</t>
  </si>
  <si>
    <t>Dobava in postavitev dvokrilnih vrat š=5m</t>
  </si>
  <si>
    <t>N 7 1 920</t>
  </si>
  <si>
    <t>Dobava in vgraditev rešetke iz duktilne litine z nosilnostjo 400 kN, s prerezom 500/500mm</t>
  </si>
  <si>
    <t>Skupaj</t>
  </si>
  <si>
    <t>POPIS DEL S PREDRAČUNOM CR LACKOVA MB</t>
  </si>
  <si>
    <t>A)</t>
  </si>
  <si>
    <t>Pripravljalna dela</t>
  </si>
  <si>
    <t xml:space="preserve"> </t>
  </si>
  <si>
    <t>01.</t>
  </si>
  <si>
    <t>Trasiranje</t>
  </si>
  <si>
    <t>m</t>
  </si>
  <si>
    <t>02.</t>
  </si>
  <si>
    <t>Priprava materiala</t>
  </si>
  <si>
    <t>03.</t>
  </si>
  <si>
    <t>Zavarovanje gradbišča (delno)</t>
  </si>
  <si>
    <t>04.</t>
  </si>
  <si>
    <t>Zakoličba KTV, PTT, plin…</t>
  </si>
  <si>
    <t xml:space="preserve">          </t>
  </si>
  <si>
    <t>05.</t>
  </si>
  <si>
    <t>Stroški začasnih zapor</t>
  </si>
  <si>
    <t>ura</t>
  </si>
  <si>
    <t>B)</t>
  </si>
  <si>
    <t>Gradbena dela</t>
  </si>
  <si>
    <t>Bet. montažni temelj s sidrno ploščo</t>
  </si>
  <si>
    <t>za kandelaber 9m, dim.0.8*0.8*1.2 m</t>
  </si>
  <si>
    <r>
      <rPr>
        <i/>
        <sz val="10"/>
        <color indexed="10"/>
        <rFont val="Courier New CE"/>
        <family val="0"/>
      </rPr>
      <t>(N.5.1)</t>
    </r>
    <r>
      <rPr>
        <i/>
        <sz val="10"/>
        <rFont val="Courier New CE"/>
        <family val="3"/>
      </rPr>
      <t xml:space="preserve"> dobava, izkop in postavitev</t>
    </r>
  </si>
  <si>
    <t>kom</t>
  </si>
  <si>
    <t>Betonski  temelj za vsadni (absorbcijski)</t>
  </si>
  <si>
    <t>kandelaber 9m, dim.fi0.8*1.5 m</t>
  </si>
  <si>
    <r>
      <rPr>
        <i/>
        <sz val="10"/>
        <color indexed="10"/>
        <rFont val="Courier New CE"/>
        <family val="0"/>
      </rPr>
      <t>(N.5.3)</t>
    </r>
    <r>
      <rPr>
        <i/>
        <sz val="10"/>
        <rFont val="Courier New CE"/>
        <family val="3"/>
      </rPr>
      <t xml:space="preserve"> dobava bet.cevi, pesek, beton</t>
    </r>
  </si>
  <si>
    <t xml:space="preserve"> dobava, izkop in izvedba</t>
  </si>
  <si>
    <t>02a</t>
  </si>
  <si>
    <t xml:space="preserve">Dobava in montaža sidra za </t>
  </si>
  <si>
    <t>montažo kandelabra na zid</t>
  </si>
  <si>
    <t>(risba 4.2)</t>
  </si>
  <si>
    <t xml:space="preserve">Kombinirani ročno/strojni (30/70%) </t>
  </si>
  <si>
    <t xml:space="preserve">izkop in zasip kabelskega jarka v  </t>
  </si>
  <si>
    <t>(zasip-nabijanje v plasteh po 20 cm)</t>
  </si>
  <si>
    <t>zemljišču III.kat.dim: 0.40 x 0.8 m</t>
  </si>
  <si>
    <t xml:space="preserve">Dobava, razvoz po trasi in polaganje </t>
  </si>
  <si>
    <t>plastičnih  cevi cevne kanalizacije tip</t>
  </si>
  <si>
    <r>
      <t xml:space="preserve"> - 1x PC </t>
    </r>
    <r>
      <rPr>
        <b/>
        <i/>
        <sz val="10"/>
        <rFont val="Courier New CE"/>
        <family val="3"/>
      </rPr>
      <t>fi 63mm</t>
    </r>
    <r>
      <rPr>
        <i/>
        <sz val="10"/>
        <rFont val="Courier New CE"/>
        <family val="3"/>
      </rPr>
      <t xml:space="preserve"> </t>
    </r>
  </si>
  <si>
    <t xml:space="preserve">izkop kabelskega jarka v zemljišču </t>
  </si>
  <si>
    <t>III.kat.dim: 0.40 x 1.0 m,</t>
  </si>
  <si>
    <t xml:space="preserve">obbetoniranje cevi 1xPC-E/110 </t>
  </si>
  <si>
    <t>ter ponovni zasip (nabijanje…)</t>
  </si>
  <si>
    <t>kanalizacije (1xfi110mm BETON)</t>
  </si>
  <si>
    <t>06.</t>
  </si>
  <si>
    <t xml:space="preserve">Dobava, izkop in postavitev </t>
  </si>
  <si>
    <t>montažnega temelja F80 za prosto-</t>
  </si>
  <si>
    <t xml:space="preserve">stoječo omarico KO-JR </t>
  </si>
  <si>
    <t>07.</t>
  </si>
  <si>
    <t>Dobava in polaganje opozorilnega</t>
  </si>
  <si>
    <t xml:space="preserve">traku                   </t>
  </si>
  <si>
    <t xml:space="preserve"> m</t>
  </si>
  <si>
    <t>08.</t>
  </si>
  <si>
    <t>Trganje asfalta in ponovno asvalt.</t>
  </si>
  <si>
    <t>(rezanje, odvoz na deponijo,</t>
  </si>
  <si>
    <t>priprava in utrditev tampona...)</t>
  </si>
  <si>
    <t>m2</t>
  </si>
  <si>
    <t>09.</t>
  </si>
  <si>
    <t>Ureditev prekopanih zelenic</t>
  </si>
  <si>
    <t>10.</t>
  </si>
  <si>
    <t>Izvedba križanja s TK ali KRS kablom pri</t>
  </si>
  <si>
    <t xml:space="preserve">premajhni razdalji: NN kabel v kovinski </t>
  </si>
  <si>
    <t>cevi Fi159mm, TK (KRS) kabel v PVC cevi</t>
  </si>
  <si>
    <t>Fi110mm - izkop, izvedba,zasip,utrjevanje</t>
  </si>
  <si>
    <t>11.</t>
  </si>
  <si>
    <t>Izkop in zasip jame za kabelske</t>
  </si>
  <si>
    <t>rezerve</t>
  </si>
  <si>
    <t>12.</t>
  </si>
  <si>
    <t>Dobava, izkop, postavitev in zasip</t>
  </si>
  <si>
    <t xml:space="preserve">kabelskega jaška, </t>
  </si>
  <si>
    <t>dimenzij 0.6 x 0.6 x 0.8 m</t>
  </si>
  <si>
    <t>(lahek kovinski pohodni pokrov 3,5t)</t>
  </si>
  <si>
    <t>dimenzij 0.6 x 0.6 m</t>
  </si>
  <si>
    <t>kot. Npr. tip MKJ (glej prilogo) ali</t>
  </si>
  <si>
    <t>podobno</t>
  </si>
  <si>
    <t>13.</t>
  </si>
  <si>
    <t>Izvedba platoja (80x80 cm) s</t>
  </si>
  <si>
    <t>pralnimi betonskimi ploščami pred</t>
  </si>
  <si>
    <t xml:space="preserve">novo KO-JR </t>
  </si>
  <si>
    <t>14.</t>
  </si>
  <si>
    <t>C)</t>
  </si>
  <si>
    <t>Montažna dela</t>
  </si>
  <si>
    <t>Dobava in montaža</t>
  </si>
  <si>
    <t>Tipskih ravnih (vroče cinkani)</t>
  </si>
  <si>
    <r>
      <t xml:space="preserve">kandelabrov </t>
    </r>
    <r>
      <rPr>
        <b/>
        <i/>
        <sz val="10"/>
        <rFont val="Courier New CE"/>
        <family val="0"/>
      </rPr>
      <t>h=9 m</t>
    </r>
    <r>
      <rPr>
        <i/>
        <sz val="10"/>
        <rFont val="Courier New CE"/>
        <family val="3"/>
      </rPr>
      <t xml:space="preserve"> </t>
    </r>
  </si>
  <si>
    <t>III VETROVNA CONA (kandelabri morajo</t>
  </si>
  <si>
    <t>biti skladni s tipizacijo opreme</t>
  </si>
  <si>
    <t>na predvidenem območju),</t>
  </si>
  <si>
    <t>(risba 4.1)</t>
  </si>
  <si>
    <r>
      <rPr>
        <b/>
        <i/>
        <sz val="10"/>
        <rFont val="Courier New CE"/>
        <family val="0"/>
      </rPr>
      <t>Dobava in montaž</t>
    </r>
    <r>
      <rPr>
        <i/>
        <sz val="10"/>
        <rFont val="Courier New CE"/>
        <family val="0"/>
      </rPr>
      <t>a</t>
    </r>
  </si>
  <si>
    <t>Absorbcijski kandelaber npr. ZIPP-POLE</t>
  </si>
  <si>
    <r>
      <t xml:space="preserve">višine </t>
    </r>
    <r>
      <rPr>
        <b/>
        <i/>
        <sz val="10"/>
        <rFont val="Courier New CE"/>
        <family val="0"/>
      </rPr>
      <t xml:space="preserve">h=8m nad terenom z nasadno konzolo </t>
    </r>
  </si>
  <si>
    <t>1m(skupna višina 9m nad terenom)</t>
  </si>
  <si>
    <t xml:space="preserve">III VETROVNA CONA (nivo zaščite </t>
  </si>
  <si>
    <t>100HE3 po EN12767</t>
  </si>
  <si>
    <t>(specifikacija v prilogi načrta)</t>
  </si>
  <si>
    <t>Dobava in polaganje (montaža)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</si>
  <si>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</si>
  <si>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</si>
  <si>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</si>
  <si>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</si>
  <si>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</si>
  <si>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>tok min 4000 lm,barva 4000K ali manj</t>
  </si>
  <si>
    <t xml:space="preserve"> IP66, RAL9006 (PP-Y 4*1.5  400V, </t>
  </si>
  <si>
    <t xml:space="preserve"> priklj. Set z varovalko 2A </t>
  </si>
  <si>
    <r>
      <t>kot. Npr.Sloluks tip:</t>
    </r>
    <r>
      <rPr>
        <b/>
        <i/>
        <sz val="10"/>
        <rFont val="Courier New CE"/>
        <family val="0"/>
      </rPr>
      <t xml:space="preserve"> </t>
    </r>
  </si>
  <si>
    <t>enostopenjska redukcija brez krmilne žile)</t>
  </si>
  <si>
    <t xml:space="preserve">s power LED max 48W, svetlobni  </t>
  </si>
  <si>
    <t>tok min 5600 lm,barva 4000K ali manj</t>
  </si>
  <si>
    <t xml:space="preserve">SH2-048-0560-M11, 48W 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</si>
  <si>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</si>
  <si>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</si>
  <si>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</si>
  <si>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</si>
  <si>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cesto,Geoplinom oz. čez most)</t>
  </si>
  <si>
    <t>Dobava oz. izvedba priključka</t>
  </si>
  <si>
    <t>ozemljitve na kand.oz. omaro ter ograjo</t>
  </si>
  <si>
    <t xml:space="preserve">mostu s P/Y 35 400 V </t>
  </si>
  <si>
    <t>Prevezava obst. Kablov v novo omaro CR</t>
  </si>
  <si>
    <t>ter odklop v stari omari</t>
  </si>
  <si>
    <t>Dobava in montaža kabel. spojk</t>
  </si>
  <si>
    <t xml:space="preserve"> - do 50mm2</t>
  </si>
  <si>
    <t>Izvedba bitumenske zaščite kandelabrov</t>
  </si>
  <si>
    <t>ob vznožju kandelabra</t>
  </si>
  <si>
    <t>Izvedba začasnih prevezav oz. "provizorij"</t>
  </si>
  <si>
    <t>priključkov napajanja CR</t>
  </si>
  <si>
    <t>15.</t>
  </si>
  <si>
    <t>6.1  na montažni temelj</t>
  </si>
  <si>
    <t>(Sestava opreme je navedena OPOMBI 1)</t>
  </si>
  <si>
    <t>16.</t>
  </si>
  <si>
    <t>Drobna montažna dela</t>
  </si>
  <si>
    <t>pav</t>
  </si>
  <si>
    <t>D)</t>
  </si>
  <si>
    <t>Demontažna dela</t>
  </si>
  <si>
    <t>Demontaža in odvoz temelja,</t>
  </si>
  <si>
    <t>kandelabra in svetilke</t>
  </si>
  <si>
    <t>Demontaža svetilke, (iz lastnega omrežja</t>
  </si>
  <si>
    <t>cestne razsvetljave ali NNO )</t>
  </si>
  <si>
    <t>Demontaža žice 1*35/6 ali SKS iz NNO</t>
  </si>
  <si>
    <t xml:space="preserve">Odklop in demontaža obstoječe omare         </t>
  </si>
  <si>
    <t>cestne razsvetljave in odvoz na deponijo</t>
  </si>
  <si>
    <t>E)</t>
  </si>
  <si>
    <t>Zaključna dela</t>
  </si>
  <si>
    <t>Snemanje in izris kabelske</t>
  </si>
  <si>
    <t xml:space="preserve">   trase za kataster           </t>
  </si>
  <si>
    <t>Projektantski oz. upravljalski nadzor</t>
  </si>
  <si>
    <t xml:space="preserve">ura </t>
  </si>
  <si>
    <t>Nadzor upravljavca CR</t>
  </si>
  <si>
    <t>Stroški projektiranja (PID in NOV)</t>
  </si>
  <si>
    <t>Kontrolne meritve:</t>
  </si>
  <si>
    <t xml:space="preserve">   - osvetljenosti križišča</t>
  </si>
  <si>
    <t xml:space="preserve">   - osvetljenosti prehoda za pešce</t>
  </si>
  <si>
    <t xml:space="preserve">   - osvetljenosti ceste</t>
  </si>
  <si>
    <t xml:space="preserve">   - galvanskih stikov,  ozemljitve</t>
  </si>
  <si>
    <t xml:space="preserve">     in izolacijske upornosti</t>
  </si>
  <si>
    <t>kpl</t>
  </si>
  <si>
    <t>OPOMBA 1: KO-JR: Upravljalec CR</t>
  </si>
  <si>
    <t>Predvidena omarica - Prebilplast OSZ 53x80</t>
  </si>
  <si>
    <t>glavno stikalo 230V/40A</t>
  </si>
  <si>
    <t>krmilno stikalo 230V/6A</t>
  </si>
  <si>
    <t>kontaktor K1 - 40A</t>
  </si>
  <si>
    <t>kontaktor K2 - 16A</t>
  </si>
  <si>
    <t>avtomatski odklopnik 1p 4A</t>
  </si>
  <si>
    <t>avtomatski odklopnik 1p 6A</t>
  </si>
  <si>
    <t>avtomatski odklopnik 1p 10A</t>
  </si>
  <si>
    <t>grelec 60W</t>
  </si>
  <si>
    <t>Fc-svetilka 7W</t>
  </si>
  <si>
    <t>vtičnica 10A</t>
  </si>
  <si>
    <t>svetlomat+svet.rele+stik.ura+fotoup.</t>
  </si>
  <si>
    <t>gar</t>
  </si>
  <si>
    <t>sponka priključna 70mm2</t>
  </si>
  <si>
    <t>sponka priključna 35mm3</t>
  </si>
  <si>
    <t>drobni material</t>
  </si>
  <si>
    <t>FEKALNI KANAL 1 LACKOVA CESTA</t>
  </si>
  <si>
    <t>ozn.</t>
  </si>
  <si>
    <t>postavka / enota</t>
  </si>
  <si>
    <t>enota</t>
  </si>
  <si>
    <t>količina</t>
  </si>
  <si>
    <t>EUR/enoto</t>
  </si>
  <si>
    <t>EUR</t>
  </si>
  <si>
    <t>A.</t>
  </si>
  <si>
    <t>PRIPRAVLJALNA DELA</t>
  </si>
  <si>
    <t>1.0</t>
  </si>
  <si>
    <t>Zakoličba, trasna in višinska navezava količkov</t>
  </si>
  <si>
    <r>
      <t>m</t>
    </r>
    <r>
      <rPr>
        <vertAlign val="superscript"/>
        <sz val="10"/>
        <rFont val="Arial"/>
        <family val="2"/>
      </rPr>
      <t>1</t>
    </r>
  </si>
  <si>
    <t>2.0</t>
  </si>
  <si>
    <t>Zavarovanje zakoličbe s trikotniki iz letev</t>
  </si>
  <si>
    <t>3.0</t>
  </si>
  <si>
    <t>Postavitev gradbenih profilov</t>
  </si>
  <si>
    <t>4.0</t>
  </si>
  <si>
    <t>Ostala dela, kot so: obeležba in eventualna prestavitev obstoječih komunalnih in energetskih vodov pod nadzorom upravljalca, križanje vodov, morebitne prestavitve vodov, stroški odškodnine, priprava gradbišča ter druga nepredvidena dela.</t>
  </si>
  <si>
    <t>5.0</t>
  </si>
  <si>
    <t>Zavarovanje obstoječih ograj pred porušitvijo.</t>
  </si>
  <si>
    <t>pavšal</t>
  </si>
  <si>
    <t>B.</t>
  </si>
  <si>
    <t>ZEMELJSKA DELA</t>
  </si>
  <si>
    <t>Strojni opaženi izkop materiala III.ktg za gradbeno jamo kanala (delovna širina opaža znaša 1.0 - 2,4 m), globina 0 - 4 m. Izkopi, globlji od 4.0 m, se morajo zavarovati z dvojnim opažem ali pa z zabijanjem zagatnih sten. Odvoz materiala na začasno deponijo v oddaljenosti do 3000m</t>
  </si>
  <si>
    <r>
      <t>m</t>
    </r>
    <r>
      <rPr>
        <vertAlign val="superscript"/>
        <sz val="10"/>
        <rFont val="Arial"/>
        <family val="2"/>
      </rPr>
      <t>3</t>
    </r>
  </si>
  <si>
    <t>Nabava, montaža in demontaža dvostranskega varovalnega opaža/zagatne stene za razpiranje sten izkopa in varovanje gradbene jame po tehnologiji izvajalca</t>
  </si>
  <si>
    <r>
      <t>m</t>
    </r>
    <r>
      <rPr>
        <vertAlign val="superscript"/>
        <sz val="10"/>
        <rFont val="Arial"/>
        <family val="2"/>
      </rPr>
      <t>2</t>
    </r>
  </si>
  <si>
    <t xml:space="preserve">Geološki pregled in prevzem gradbene jame ter geomehanski nadzor v času gradnje </t>
  </si>
  <si>
    <t>povšal</t>
  </si>
  <si>
    <t>Geomehanske preiskave nosilnosti zemeljskih tal, materialov za zasip, stopnje zgoščenosti, meritve dinamičnih deformacijskih modulov</t>
  </si>
  <si>
    <t xml:space="preserve">Ročno planiranje in strojno utrjevanje dna gradbene jame po globinski zakoličbi s točnostjo -+2cm z obveznim komprimiranjem do zbitosti 97% SPP. </t>
  </si>
  <si>
    <t>6.0</t>
  </si>
  <si>
    <t>Dobava in vgraditev peščenega materiala granulacije od 0 do 8 mm za peščeno ležišče (posteljica) v debelini 12 cm in komprimacija do 97% SPP.</t>
  </si>
  <si>
    <t>7.0</t>
  </si>
  <si>
    <t>Dobava in zasip v območju cevi do 30 cm nad temenom cevi z materialom granulacije od 8 do 16 mm v opažnem izkopu.  Zasip v plasteh  deb. 15 cm in komprimacija z lahkimi komprimacijskimi sredstvi do 95% SPP</t>
  </si>
  <si>
    <t>8.0</t>
  </si>
  <si>
    <t>Nakladanje, dovoz in zasip cevi v opažnem izkopu izven cone cevovoda z izkopnim  materialom pripeljanega iz začane deponije v oddaljenosti do 3000 m. Do višine 1m nad temenom cevi uporabljamo še lahka komprimacijska sredstva, nadalje pa komprimiramo s srednje in težkimi stroji za komprimacijo.</t>
  </si>
  <si>
    <t>9.0</t>
  </si>
  <si>
    <t>Nakladanje in odvoz viška materiala na trajno deponijo v oddaljenosti do 10 km in razplaniranje</t>
  </si>
  <si>
    <t>14.0</t>
  </si>
  <si>
    <t>Dobava, transport in izdelava asfaltnih površin, vključno z vsemi deli:</t>
  </si>
  <si>
    <t>(vzpostavitev prvotnega stanja)</t>
  </si>
  <si>
    <t>- bitumenski beton AC 8 surf PmB 45/80-65 A2 - 4cm</t>
  </si>
  <si>
    <t>- bitumenski drobljenec AC 16 base B 50/70 A4 - 7cm</t>
  </si>
  <si>
    <t>10.0</t>
  </si>
  <si>
    <t xml:space="preserve">Ostala zemeljska dela, kot so: ročni izkop pri križanju komunalnih vodov in tam kjer strojni izkop ni mogoč, podpiranje vodov pri križanjih, križanje vodov pod nadzorom upravljalca in ostalih neevidentiranih vodov ter ostala manjša dela.                </t>
  </si>
  <si>
    <t>C.</t>
  </si>
  <si>
    <t>GRADBENA IN MONTAŽNA DELA</t>
  </si>
  <si>
    <t>Dobava, transport in montaža okroglih PVC kanalizacijskih cevi togosti vsaj SN8 na peščeno posteljico vključno s tesnili, nakladanje in prenos do mesta vgraditve, po navodilih proizvajalca.</t>
  </si>
  <si>
    <t>- DN 300</t>
  </si>
  <si>
    <t>- DN 400</t>
  </si>
  <si>
    <t>Dobava, transport in vgradnja PVC revizijskih-kaskadnih in priključnih jaškov DN 800 mm, vključno s povoznimi pokrovi (nosilnosti 400kN z zaklepom; SIST EN 124), muldami, vtoki in iztoki.</t>
  </si>
  <si>
    <t>- višine do 2 m</t>
  </si>
  <si>
    <t>- višine nad 2 m</t>
  </si>
  <si>
    <t>Dobava, transport in montaža okroglih AB razbremenilnih plošč DN 1500 mm za naleganje LTŽ pokrova revizijskega jaška.</t>
  </si>
  <si>
    <t xml:space="preserve">Ostala gradbena dela, ki lahko nasatnejo pri križanjih s komunalnimi vodi in se izvajajo in pod nadzorom upravljalca in izvajalca ter ostala manjša dela.    </t>
  </si>
  <si>
    <t>D.</t>
  </si>
  <si>
    <t>ZAKLJUČNA IN OSTALA DELA</t>
  </si>
  <si>
    <t>Izdelava geodetskega posnetka izvedene kanalizacije vključno s posnetkom hišnih priključkov in izdelava geodetskega načrta za vpis v GJI</t>
  </si>
  <si>
    <t>Snemanje izgrajene kanalizacije z video kamero</t>
  </si>
  <si>
    <t>Preizkus tesnosti kanala po standardu SIST EN 1610</t>
  </si>
  <si>
    <t>Preizkus tesnosti revizijskih jaškov po standardu SIST EN 1610</t>
  </si>
  <si>
    <t>Izdelava PID-a</t>
  </si>
  <si>
    <t>Projektantski nadzor</t>
  </si>
  <si>
    <t>FEKALNI KANAL 2 LACKOVA CESTA</t>
  </si>
  <si>
    <t>- DN 250</t>
  </si>
  <si>
    <t>1.</t>
  </si>
  <si>
    <t>2.</t>
  </si>
  <si>
    <t>GRADBENA DELA</t>
  </si>
  <si>
    <t>3.</t>
  </si>
  <si>
    <t>4.</t>
  </si>
  <si>
    <t>POPIS MATERIALA IN DEL - PLINOVOD LACKOVA CESTA</t>
  </si>
  <si>
    <t>(OD OBSTOJEČEGA PLINOVODA DO ULICE JELENČEVIH)</t>
  </si>
  <si>
    <t>I. GRADBENI DEL</t>
  </si>
  <si>
    <t>I.I LACKOVA CESTA</t>
  </si>
  <si>
    <t>Dobava in vgradnja</t>
  </si>
  <si>
    <t>PREDDELA</t>
  </si>
  <si>
    <t>Zakoličba trase plinovoda z vpisano številko profila in stacionažo vključno z zavarovanjem oznak profila.</t>
  </si>
  <si>
    <t>7.</t>
  </si>
  <si>
    <t>Strojni 80% in ročni 20% izkop jarka v terenu III. ktg. z odlaganjem materiala ob robu izkopanega jarka. Povprečna globina izkopa znaša 1,35 m, širina dna 0,8 m in krone 1,2 m.</t>
  </si>
  <si>
    <t>m3</t>
  </si>
  <si>
    <t>8.</t>
  </si>
  <si>
    <t>Fina niveletna priprava dna jarka po izvršenem strojno ročnem izkopu. Planiranje dna jarka (± 3 cm).</t>
  </si>
  <si>
    <t>9.</t>
  </si>
  <si>
    <t>Izvedba posteljice deb. 10 cm s peščenim materialom granulacije 0-4 mm, ali mivko.</t>
  </si>
  <si>
    <t>Ročni zasip cevi plinovoda z mivko v sloju povprečno deb. 15 cm nad temenom cevi.</t>
  </si>
  <si>
    <t>Zasip plinovoda z materialom iz izkopa. Zasip se vrši v slojih do 30 cm s sprotno komprimacijo, ki znaša 65 MPa, oziroma v območju povozno prometnih površin 90 Mpa. Upoštevam debelino zasipa z izkopnim materialom 40 cm pod asfaltom oz. povoznimi površinami.</t>
  </si>
  <si>
    <t>Nakladanje in odvoz odvečnega materiala v trajno deponijo, na razdalji do 5 km.</t>
  </si>
  <si>
    <t>Dobava in montaža teleskopskih cestnih kap Ø30 cm z napisom PLIN.</t>
  </si>
  <si>
    <t>kos</t>
  </si>
  <si>
    <t>Dobava in montaža teleskopskih cestnih kap Ø19 cm z napisom PLIN.</t>
  </si>
  <si>
    <t>LACKOVA CESTA - GRADBENA DELA SKUPAJ:</t>
  </si>
  <si>
    <t>II. MONTAŽNI DEL</t>
  </si>
  <si>
    <t>GLAVNA TRASA</t>
  </si>
  <si>
    <t>PE cev, PE 80, SDR 17,6, za delovni tlak do 1 bar (0,1 MPa), vključno z dodajnim materialom za montažo (z DVGW atestom za plin).</t>
  </si>
  <si>
    <t>d = 250 mm / DN 250</t>
  </si>
  <si>
    <t xml:space="preserve">m </t>
  </si>
  <si>
    <t>d = 160 mm / DN 150</t>
  </si>
  <si>
    <t>d = 63 mm / DN 50</t>
  </si>
  <si>
    <t>Plinski zasun za podzemno vgradnjo, s PE varilnimi priključki, komplet z vgradno garnituro, proizvod kot npr. AVK, HAWLE (z DVGW atestom za plin).</t>
  </si>
  <si>
    <t>DN 250 (d = 250 mm)</t>
  </si>
  <si>
    <t>DN 150 (d = 160 mm)</t>
  </si>
  <si>
    <t>DN 50 (d = 63 mm)</t>
  </si>
  <si>
    <t>PE elektro varilna spojka (dvostranski oglavek), PE 100, SDR 17,6.</t>
  </si>
  <si>
    <t>d = 250 mm (DN 250)</t>
  </si>
  <si>
    <t>d = 160 mm (DN 150)</t>
  </si>
  <si>
    <t>d = 110 mm (DN 100)</t>
  </si>
  <si>
    <t>d = 63 mm (DN 50)</t>
  </si>
  <si>
    <t>PE T kos, reduciran, PE 100, SDR 17,6.</t>
  </si>
  <si>
    <t>d=250mm (DN 250) / d=160mm (DN 150)</t>
  </si>
  <si>
    <t>d=250mm (DN 250) / d=110mm (DN 100)</t>
  </si>
  <si>
    <t>5.</t>
  </si>
  <si>
    <t>PE R kos, PE 100, SDR 17,6.</t>
  </si>
  <si>
    <t>d = 110 / 63 mm</t>
  </si>
  <si>
    <t>6.</t>
  </si>
  <si>
    <t>Zaključek plinovoda, PE čepna kapa</t>
  </si>
  <si>
    <t>Izdelava izpraznitve (sifona) ali odzračenja plinovodne cevi po detajlu oziroma po napotkih ODS Plinarne Maribor d.o.o.</t>
  </si>
  <si>
    <t>kompl</t>
  </si>
  <si>
    <t>Zaščita plinovoda pri križanju z ostalimi komunalnimi vodi - izdelano po po napotkih ODS Plinarne Maribor d.o.o.</t>
  </si>
  <si>
    <t>PVC opozorilni trak, rumene barve, z napisom "POZOR PLIN".</t>
  </si>
  <si>
    <t>Opozorilna tabla za označevanje karakterističnih točk na plinovodu, pri prehodih čez prometnice, armatur, odcepov ipd., izdelana po napotkih Plinarne Maribor (komplet s pritrdilnim materialom).</t>
  </si>
  <si>
    <t>Navezava plinovoda na obstoječ plinovod v izvedbi ODS (operaterja distribucijskega sistema) Plinarne Maribor.</t>
  </si>
  <si>
    <t>kompl.</t>
  </si>
  <si>
    <t>Tlačni preiskus po SIST EN 12327, postopek 4.4.2.3. (trdnostni preiskus s tlakom 3 bar in tesnostni preiskus s tlakom 1 bar).</t>
  </si>
  <si>
    <t>Distribucijski nadzor v izvedbi ODS Plinarne Maribor.</t>
  </si>
  <si>
    <t>Uplinjanje plinovoda v izvedbi ODS (operaterja distribucijskega sistema) Plinarne Maribor.</t>
  </si>
  <si>
    <t>Izdelava projekta izvedenih del (PID), v 4 izvodih in 1 izvodu v elektronski obliki (*.doc, *.dwg).</t>
  </si>
  <si>
    <t>Izdelava geodetskega posnetka novega plinovoda v 4 izvodih in 1 izvodu v elektronski obliki ter vnos v kataster GJI skladno z zahtevami upravljalca GJI in v izvedbi ODS (operaterja distribucijskega sistema) Plinarne Maribor.</t>
  </si>
  <si>
    <t>LACKOVA CESTA – MONTAŽNA DELA SKUPAJ:</t>
  </si>
  <si>
    <t>Projektantski nadzor.</t>
  </si>
  <si>
    <t>E</t>
  </si>
  <si>
    <t>NEPREDVIDENA DELA  10%</t>
  </si>
  <si>
    <t>Cena/enoto</t>
  </si>
  <si>
    <t>S 1 2 422</t>
  </si>
  <si>
    <t>Porušitev in odstranitev kanalizacije iz cevi s premerom 41 do 80 cm</t>
  </si>
  <si>
    <t>0018</t>
  </si>
  <si>
    <t>S 1 2 423</t>
  </si>
  <si>
    <t>Porušitev in odstranitev kanalizacije iz cevi s premerom 81 do 120 cm</t>
  </si>
  <si>
    <t>0019</t>
  </si>
  <si>
    <t>S 2 1 384</t>
  </si>
  <si>
    <t>Izkop vezljive zemljine/zrnate kamnine - 3. kategorije za temelje, kanalske rove, prepuste, jaške in drenaže, širine 1,1 do 2,0 m in globine nad 4,0 m - strojno, planiranje dna ročno</t>
  </si>
  <si>
    <t>Vgraditev posteljice v debelini plasti do 30 cm iz zrnate kamnine - 3. kategorije  (zmrzlinsko odporen material)</t>
  </si>
  <si>
    <t>S 2 4 461</t>
  </si>
  <si>
    <t>Izdelava posteljice v debelini plasti do 50 cm iz zrnate kamnine - 3. kategorije</t>
  </si>
  <si>
    <t>S 2 9 131</t>
  </si>
  <si>
    <t>Razprostiranje odvečne plodne zemljine - 1. kategorije</t>
  </si>
  <si>
    <t>N 3 4 305</t>
  </si>
  <si>
    <t>Izdelava obrabne plasti iz velikih tlakovcev iz silikatne kamnine velikosti 20/20/20 cm, stiki zaliti s cementno malto</t>
  </si>
  <si>
    <t>N 3 5 521</t>
  </si>
  <si>
    <t>N 3 5 541</t>
  </si>
  <si>
    <t>N 3 5 542</t>
  </si>
  <si>
    <t>N 3 3 225</t>
  </si>
  <si>
    <t>N 3 3 230</t>
  </si>
  <si>
    <t>1.5 ODVODNJAVANJE</t>
  </si>
  <si>
    <t>1.5.1 Površinsko odvodnjavanje</t>
  </si>
  <si>
    <t>1.5.2 Globinsko odvodnjavaje-drenaže</t>
  </si>
  <si>
    <t>1.5.3 Globinsko odvodnjavanje- kanalizacija</t>
  </si>
  <si>
    <t>S 4 3 192</t>
  </si>
  <si>
    <t>Izdelava kanalizacije iz cevi iz polietilena, vključno s podložno plastjo iz cementnega betona, premera 20 cm, v globini do 1,0 m (SN8, vključno s peščenim zasutjem)</t>
  </si>
  <si>
    <t>S 4 3 193</t>
  </si>
  <si>
    <t>Izdelava kanalizacije iz cevi iz polietilena, vključno s podložno plastjo iz cementnega betona, premera 25 cm, v globini do 1,0 m (SN8, vključno s peščenim zasutjem)</t>
  </si>
  <si>
    <t>S 4 3 194</t>
  </si>
  <si>
    <t>Izdelava kanalizacije iz cevi iz polietilena, vključno s podložno plastjo iz cementnega betona, premera 30 cm, v globini do 1,0 m (SN8, vključno s peščenim zasutjem)</t>
  </si>
  <si>
    <t>S 4 3 195</t>
  </si>
  <si>
    <t>Izdelava kanalizacije iz cevi iz polietilena, vključno s podložno plastjo iz cementnega betona, premera 40 cm, v globini do 1,0 m (SN8, vključno s peščenim zasutjem)</t>
  </si>
  <si>
    <t>S 4 3 196</t>
  </si>
  <si>
    <t>Izdelava kanalizacije iz cevi iz polietilena, vključno s podložno plastjo iz cementnega betona, premera 50 cm, v globini do 1,0 m  (SN8, vključno s peščenim zasutjem)</t>
  </si>
  <si>
    <t>N 4 3 198</t>
  </si>
  <si>
    <t>Izdelava kanalizacije iz cevi iz polietilena, vključno s podložno plastjo iz cementnega betona, premera 80cm, v globini do 4,0 m (SN8, vključno s peščenim zasutjem)</t>
  </si>
  <si>
    <t>N 4 3 199</t>
  </si>
  <si>
    <t>Izdelava kanalizacije iz cevi iz polietilena, vključno s podložno plastjo iz cementnega betona, premera 100cm, v globini do 4,0 m (SN8, vključno s peščenim zasutjem)</t>
  </si>
  <si>
    <t>1.5.4 Jaški</t>
  </si>
  <si>
    <t>S 4 4 165</t>
  </si>
  <si>
    <t>Izdelava jaška iz cementnega betona, krožnega prereza s premerom 80 cm, globokega nad 2,5 m</t>
  </si>
  <si>
    <t>S 4 4 183</t>
  </si>
  <si>
    <t>Izdelava jaška iz cementnega betona, krožnega prereza s premerom 120 cm, globokega 1,5 do 2,0 m</t>
  </si>
  <si>
    <t>S 4 4 185</t>
  </si>
  <si>
    <t>Izdelava jaška iz cementnega betona, krožnega prereza s premerom 120 cm, globokega nad 2,5 m</t>
  </si>
  <si>
    <t>N 4 2 730</t>
  </si>
  <si>
    <t>N 4 2 731</t>
  </si>
  <si>
    <t>1.5.5 Prepusti</t>
  </si>
  <si>
    <t>1.6 GRADBENA IN OBRTNIŠKA DELA</t>
  </si>
  <si>
    <t>S 6 1 214</t>
  </si>
  <si>
    <t>Dobava in vgraditev stebrička za prometni znak iz vroče cinkane jeklene cevi s premerom 64 mm, dolge 2000 mm</t>
  </si>
  <si>
    <t>S 6 1 219</t>
  </si>
  <si>
    <t>Dobava in vgraditev stebrička za prometni znak iz vroče cinkane jeklene cevi s premerom 64 mm, dolge 4500 mm</t>
  </si>
  <si>
    <t>N 6 1 222</t>
  </si>
  <si>
    <t>Dobava materiala in pritrditev prometnega znaka na drog cestne razsvetljave</t>
  </si>
  <si>
    <t>N 6 1 255</t>
  </si>
  <si>
    <t>N 6 1 722</t>
  </si>
  <si>
    <t>N 6 1 723</t>
  </si>
  <si>
    <t>Dobava in pritrditev prometnega znaka, podloga iz aluminijaste pločevine, znak z odsevno folijo 2. vrste, velikost od 0,21 do 0,40 m2</t>
  </si>
  <si>
    <t>N 6 1 724</t>
  </si>
  <si>
    <t>Dobava in pritrditev prometnega znaka, podloga iz aluminijaste pločevine, znak z odsevno folijo 3. vrste, velikost od 0,21 do 0,40 m2</t>
  </si>
  <si>
    <t>N 6 1 730</t>
  </si>
  <si>
    <t>Dobava in pritrditev prometnega znaka, podloga iz aluminijaste pločevine, znak z odsevno folijo 3.vrste, velikost 300/600mm (znak 3313 prometni otok)</t>
  </si>
  <si>
    <t>S 6 1 913</t>
  </si>
  <si>
    <t>Prestavitev prometnega znaka s stranico / premerom 900 mm</t>
  </si>
  <si>
    <t>S 6 1 931</t>
  </si>
  <si>
    <t>Prestavitev prometnega ogledala</t>
  </si>
  <si>
    <t>N 6 2 135</t>
  </si>
  <si>
    <t>Izdelava tankoslojne vzdolžne označbe na vozišču z enokomponentno rumeno barvo, vključno 250 g/m2 posipa z drobci / kroglicami stekla, strojno, debelina plasti suhe snovi 250 mikrometra, širina črte 30cm</t>
  </si>
  <si>
    <t>S 6 2 221</t>
  </si>
  <si>
    <t>Izdelava tankoslojne prečne in ostalih označb na vozišču z enokomponentno rumeno barvo, vključno 250 g/m2 posipa z drobci / kroglicami stekla, strojno, debelina plasti suhe snovi 200 mikrometra, površina označbe do 0,5 m2</t>
  </si>
  <si>
    <t>S 6 2 224</t>
  </si>
  <si>
    <t>Izdelava tankoslojne prečne in ostalih označb na vozišču z enokomponentno rumeno barvo, vključno 250 g/m2 posipa z drobci / kroglicami stekla, strojno, debelina plasti suhe snovi 200 mikrometra, površina označbe nad 1,5 m2</t>
  </si>
  <si>
    <t>N 6 2 756</t>
  </si>
  <si>
    <t>N 6 2 761</t>
  </si>
  <si>
    <t>N 6 2 765</t>
  </si>
  <si>
    <t>N 6 4 520</t>
  </si>
  <si>
    <t>Dobava in vgraditev pridržne ograje za pešce
(pritrditev na zid l=8m, na točkovnih temeljih 20m)</t>
  </si>
  <si>
    <t>N 7 1 250</t>
  </si>
  <si>
    <t>Dobava in postavitev betonskega podstavka za zabojnik za smeti.</t>
  </si>
  <si>
    <t>Zaščita obstoječega vodovoda in prilagoditev višin obstoječih jaškov oz. zasunov novi niveleti</t>
  </si>
  <si>
    <t>Betonski montažni temelj za</t>
  </si>
  <si>
    <t>kandelaber 5m, dim.0.6*0.6*1.0 m</t>
  </si>
  <si>
    <t>z zamaknjenim sidrom in obojestransko</t>
  </si>
  <si>
    <t>uvodno cevjo za priključni kabel</t>
  </si>
  <si>
    <t>(N.5.2) dobava, izkop in postavitev</t>
  </si>
  <si>
    <t xml:space="preserve">(beton C8/10, 10,6m3, 96m cevi) </t>
  </si>
  <si>
    <r>
      <t xml:space="preserve">kandelabrov </t>
    </r>
    <r>
      <rPr>
        <b/>
        <i/>
        <sz val="10"/>
        <rFont val="Courier New CE"/>
        <family val="0"/>
      </rPr>
      <t xml:space="preserve">h=5 m </t>
    </r>
  </si>
  <si>
    <t>III VETROVNA CONA</t>
  </si>
  <si>
    <t>(načrt N.4.1)</t>
  </si>
  <si>
    <t xml:space="preserve"> - NAYY-J 4x25+2,5 0,6/1kV</t>
  </si>
  <si>
    <t xml:space="preserve">s power LED max 55W, svetlobni  </t>
  </si>
  <si>
    <t xml:space="preserve">SH2-055-0642-M11, 55W </t>
  </si>
  <si>
    <t xml:space="preserve">s power LED max 18W, svetlobni  </t>
  </si>
  <si>
    <t>tok min 2100 lm,barva 4000K ali manj</t>
  </si>
  <si>
    <t xml:space="preserve">kot. Npr.SLOLUKS tip: SH2-018-0210-P11, </t>
  </si>
  <si>
    <t xml:space="preserve"> (optika za za kolesarske steze)</t>
  </si>
  <si>
    <t>Montaža kabla na drog</t>
  </si>
  <si>
    <t>v zašč. cevi 2,5" (dolžine 2,5m)</t>
  </si>
  <si>
    <t>17.</t>
  </si>
  <si>
    <t xml:space="preserve">Spajanje vodnikov na prehodu ali </t>
  </si>
  <si>
    <t xml:space="preserve">vključitvi zemeljskega kabla v: </t>
  </si>
  <si>
    <t xml:space="preserve"> - "SKS" X00/0-A 4(2)16mm2</t>
  </si>
  <si>
    <t>18.</t>
  </si>
  <si>
    <t>Montaža omarice KO-CR z opremo po risbi</t>
  </si>
  <si>
    <t>19.</t>
  </si>
  <si>
    <t>Demontaža drogov cestne razsvetljave</t>
  </si>
  <si>
    <t>(skupaj z betonskim drogovnikom)</t>
  </si>
  <si>
    <t>Oštevilčenje stebrov oz. omarice CR</t>
  </si>
  <si>
    <t>REKAPITULACIJA CR:</t>
  </si>
  <si>
    <t>Drobna gradbena dela 3%</t>
  </si>
  <si>
    <t>6</t>
  </si>
  <si>
    <t>1</t>
  </si>
  <si>
    <t>2</t>
  </si>
  <si>
    <t>3</t>
  </si>
  <si>
    <t>4</t>
  </si>
  <si>
    <t>5</t>
  </si>
  <si>
    <t>N7 1980</t>
  </si>
  <si>
    <t>Nepredvidena dela 5%</t>
  </si>
  <si>
    <t xml:space="preserve">POPIS DEL S PREDRAČUNOM DOVOD CR  </t>
  </si>
  <si>
    <t>Pripravljalna dela (dovod)</t>
  </si>
  <si>
    <t>Zakoličba KTV, PTT, plin…(zajeto v JR)</t>
  </si>
  <si>
    <t>Stroški začasnih zapor (zajeto v JR)</t>
  </si>
  <si>
    <t>Gradbena dela (dovod)</t>
  </si>
  <si>
    <r>
      <t xml:space="preserve"> - 1x PC </t>
    </r>
    <r>
      <rPr>
        <b/>
        <i/>
        <sz val="10"/>
        <rFont val="Courier New CE"/>
        <family val="3"/>
      </rPr>
      <t>fi 80mm</t>
    </r>
    <r>
      <rPr>
        <i/>
        <sz val="10"/>
        <rFont val="Courier New CE"/>
        <family val="3"/>
      </rPr>
      <t xml:space="preserve"> </t>
    </r>
  </si>
  <si>
    <t>1x BETON</t>
  </si>
  <si>
    <t xml:space="preserve">(beton C8/10, 1,1m3, 10m cevi) </t>
  </si>
  <si>
    <t>montažnega temelja za prosto-</t>
  </si>
  <si>
    <t>stoječo omarico KRMO</t>
  </si>
  <si>
    <t>KO-CR in KRMO</t>
  </si>
  <si>
    <t>Drobna gradbena dela</t>
  </si>
  <si>
    <t>Montažna dela (dovod)</t>
  </si>
  <si>
    <t>Dobava in polaganje kabla :</t>
  </si>
  <si>
    <t xml:space="preserve"> - NAYY-J 4x70+2,5 0,6/1kV</t>
  </si>
  <si>
    <t>Dobava in izdelava kabelske spojke</t>
  </si>
  <si>
    <t>do 70mm2</t>
  </si>
  <si>
    <t>Izvajanje stikalnih manipulacij s</t>
  </si>
  <si>
    <t>strani upravljavca nizkonapetostnega</t>
  </si>
  <si>
    <t>omrežja v TP (Elektro MB)</t>
  </si>
  <si>
    <t>Montaža  KRMO  z opremo po risbi 6.2</t>
  </si>
  <si>
    <t>oz. SZP na montažni temelj</t>
  </si>
  <si>
    <t>(Sestava opreme navedena v OPOMBI 2)</t>
  </si>
  <si>
    <t>Priključitev kablov (do 70mm2)</t>
  </si>
  <si>
    <t xml:space="preserve">na sponke v KRMO </t>
  </si>
  <si>
    <t>Demontažna dela (dovod)</t>
  </si>
  <si>
    <t>Odkop in demontaža obstoječe omare</t>
  </si>
  <si>
    <t>KRMO+KO-CR ter odvoz na deponijo</t>
  </si>
  <si>
    <t>Zaključna dela (dovod)</t>
  </si>
  <si>
    <t>(zajeto v CR)</t>
  </si>
  <si>
    <t>Stroški projektiranja (PID)</t>
  </si>
  <si>
    <t>(zajeto v JR)</t>
  </si>
  <si>
    <t>Pridobitev elektroenergetskega</t>
  </si>
  <si>
    <t xml:space="preserve"> - soglasja iz 3*20A na 3*25A</t>
  </si>
  <si>
    <t xml:space="preserve">stroški pogodb (pogodba za priključitev </t>
  </si>
  <si>
    <t>na EEO in pogodba o dobavi el. energije)</t>
  </si>
  <si>
    <t>oz. izvedba vseh postopkov za priključitev</t>
  </si>
  <si>
    <t>CR na EEO - s pooblastilom investitorja.</t>
  </si>
  <si>
    <t>(obrazca za izdajo pogodbe za priključitev</t>
  </si>
  <si>
    <t xml:space="preserve">na EEO in obrazec pogodbe o dobavi el. </t>
  </si>
  <si>
    <t xml:space="preserve">energije sta dosegljiva na spletni </t>
  </si>
  <si>
    <r>
      <t xml:space="preserve">strani </t>
    </r>
    <r>
      <rPr>
        <i/>
        <u val="single"/>
        <sz val="10"/>
        <rFont val="Courier New CE"/>
        <family val="0"/>
      </rPr>
      <t>www.elektro-maribor.si</t>
    </r>
    <r>
      <rPr>
        <i/>
        <sz val="10"/>
        <rFont val="Courier New CE"/>
        <family val="3"/>
      </rPr>
      <t xml:space="preserve"> </t>
    </r>
  </si>
  <si>
    <r>
      <t xml:space="preserve">OPOMBA 2: KRMO: </t>
    </r>
    <r>
      <rPr>
        <b/>
        <i/>
        <sz val="10"/>
        <rFont val="Courier New CE"/>
        <family val="0"/>
      </rPr>
      <t>Upravljalec ELEKTRO</t>
    </r>
  </si>
  <si>
    <t>Predvidena omarica - Prebilplast 2x OSZ 53*40</t>
  </si>
  <si>
    <t>sponka priključna (PEN) 70mm3</t>
  </si>
  <si>
    <t xml:space="preserve">var. podnožje PK-3/100 </t>
  </si>
  <si>
    <t>3f števec po SZP</t>
  </si>
  <si>
    <t>odvodnik prenap. I.razred 15kA/320V</t>
  </si>
  <si>
    <t>REKAPITULACIJA DOVOD CR:</t>
  </si>
  <si>
    <t>1.8.1Tuje storitve</t>
  </si>
  <si>
    <t>Cestni del</t>
  </si>
  <si>
    <t>Cestna razsvetljava</t>
  </si>
  <si>
    <t>Fekalna kanalizacija</t>
  </si>
  <si>
    <t>Plinovod</t>
  </si>
  <si>
    <t>DDV 22%</t>
  </si>
  <si>
    <t>Brez DDV</t>
  </si>
  <si>
    <t>SKUPAJ (EUR) brez DDV:</t>
  </si>
  <si>
    <t>SKUPAJ brez DDV</t>
  </si>
  <si>
    <t xml:space="preserve">Skupaj 1,2,4 (brez DDV) </t>
  </si>
  <si>
    <t xml:space="preserve">Skupaj 3,5 (brez DDV) </t>
  </si>
  <si>
    <t>(obračun DDV skladno z 76.a členom ZDDV)</t>
  </si>
  <si>
    <t>JR</t>
  </si>
  <si>
    <t>Dovod JR</t>
  </si>
  <si>
    <t>Fekalna 2</t>
  </si>
  <si>
    <t>Fekalna 1</t>
  </si>
  <si>
    <t xml:space="preserve">Skupaj B: </t>
  </si>
  <si>
    <t xml:space="preserve">Skupaj A: </t>
  </si>
  <si>
    <t>Skupaj brutto A + B (z DDV):</t>
  </si>
  <si>
    <t>REKAPITULACIJA:</t>
  </si>
  <si>
    <t>A: postavke 1 in 2</t>
  </si>
  <si>
    <t>B: postavke 3 in 4</t>
  </si>
  <si>
    <t>Skupaj brez DDV</t>
  </si>
  <si>
    <t>F)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</si>
</sst>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00"/>
    <numFmt numFmtId="181" formatCode="#,##0.00\ &quot;SIT&quot;"/>
    <numFmt numFmtId="182" formatCode="#,##0.0000\ _S_I_T"/>
    <numFmt numFmtId="183" formatCode="0.0000"/>
    <numFmt numFmtId="184" formatCode="#,##0.00\ [$EUR]"/>
    <numFmt numFmtId="185" formatCode="#,##0.00\ &quot;€&quot;"/>
    <numFmt numFmtId="186" formatCode="#."/>
    <numFmt numFmtId="187" formatCode="#,##0.0"/>
    <numFmt numFmtId="188" formatCode="0.0"/>
    <numFmt numFmtId="189" formatCode="dd/mm/yyyy;@"/>
    <numFmt numFmtId="190" formatCode="[$-424]d\.\ mmmm\ yyyy"/>
  </numFmts>
  <fonts count="7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Courier New CE"/>
      <family val="3"/>
    </font>
    <font>
      <sz val="12"/>
      <name val="Arial CE"/>
      <family val="0"/>
    </font>
    <font>
      <i/>
      <sz val="10"/>
      <name val="Courier New CE"/>
      <family val="3"/>
    </font>
    <font>
      <sz val="10"/>
      <name val="Arial CE"/>
      <family val="0"/>
    </font>
    <font>
      <b/>
      <i/>
      <sz val="10"/>
      <name val="Courier New CE"/>
      <family val="3"/>
    </font>
    <font>
      <i/>
      <sz val="10"/>
      <color indexed="10"/>
      <name val="Courier New CE"/>
      <family val="0"/>
    </font>
    <font>
      <i/>
      <sz val="10"/>
      <name val="Courier New"/>
      <family val="3"/>
    </font>
    <font>
      <i/>
      <sz val="9"/>
      <name val="Courier New"/>
      <family val="3"/>
    </font>
    <font>
      <i/>
      <sz val="9"/>
      <name val="Courier New CE"/>
      <family val="3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6"/>
      <name val="Courier New CE"/>
      <family val="0"/>
    </font>
    <font>
      <b/>
      <i/>
      <sz val="14"/>
      <name val="Courier New CE"/>
      <family val="0"/>
    </font>
    <font>
      <b/>
      <sz val="10"/>
      <name val="Arial CE"/>
      <family val="0"/>
    </font>
    <font>
      <i/>
      <u val="single"/>
      <sz val="10"/>
      <name val="Courier New CE"/>
      <family val="0"/>
    </font>
    <font>
      <b/>
      <sz val="14"/>
      <name val="Arial CE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ourier New CE"/>
      <family val="3"/>
    </font>
    <font>
      <i/>
      <sz val="9"/>
      <color indexed="8"/>
      <name val="Courier New CE"/>
      <family val="3"/>
    </font>
    <font>
      <b/>
      <i/>
      <sz val="10"/>
      <color indexed="8"/>
      <name val="Courier New CE"/>
      <family val="3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Courier New CE"/>
      <family val="3"/>
    </font>
    <font>
      <i/>
      <sz val="10"/>
      <color theme="1"/>
      <name val="Courier New CE"/>
      <family val="3"/>
    </font>
    <font>
      <i/>
      <sz val="9"/>
      <color theme="1"/>
      <name val="Courier New CE"/>
      <family val="3"/>
    </font>
    <font>
      <b/>
      <i/>
      <sz val="10"/>
      <color theme="1"/>
      <name val="Courier New CE"/>
      <family val="3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22" borderId="0" applyNumberFormat="0" applyBorder="0" applyAlignment="0" applyProtection="0"/>
    <xf numFmtId="0" fontId="0" fillId="0" borderId="0" applyFill="0" applyBorder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25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184" fontId="2" fillId="0" borderId="0" xfId="0" applyNumberFormat="1" applyFont="1" applyAlignment="1">
      <alignment horizontal="right"/>
    </xf>
    <xf numFmtId="184" fontId="3" fillId="33" borderId="10" xfId="0" applyNumberFormat="1" applyFont="1" applyFill="1" applyBorder="1" applyAlignment="1">
      <alignment horizontal="left"/>
    </xf>
    <xf numFmtId="184" fontId="0" fillId="0" borderId="0" xfId="0" applyNumberFormat="1" applyAlignment="1" applyProtection="1">
      <alignment horizontal="right"/>
      <protection locked="0"/>
    </xf>
    <xf numFmtId="184" fontId="0" fillId="0" borderId="0" xfId="0" applyNumberFormat="1" applyAlignment="1">
      <alignment horizontal="right"/>
    </xf>
    <xf numFmtId="184" fontId="0" fillId="0" borderId="0" xfId="0" applyNumberFormat="1" applyAlignment="1">
      <alignment horizontal="right" wrapTex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184" fontId="0" fillId="0" borderId="11" xfId="0" applyNumberFormat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11" fillId="8" borderId="0" xfId="0" applyFont="1" applyFill="1" applyAlignment="1">
      <alignment horizontal="left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9" fillId="8" borderId="0" xfId="0" applyFont="1" applyFill="1" applyAlignment="1">
      <alignment horizontal="center"/>
    </xf>
    <xf numFmtId="4" fontId="9" fillId="8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 horizontal="right"/>
    </xf>
    <xf numFmtId="0" fontId="66" fillId="0" borderId="0" xfId="0" applyFont="1" applyFill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4" fontId="9" fillId="34" borderId="0" xfId="0" applyNumberFormat="1" applyFont="1" applyFill="1" applyAlignment="1">
      <alignment horizontal="right"/>
    </xf>
    <xf numFmtId="4" fontId="9" fillId="34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66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16" fontId="6" fillId="0" borderId="0" xfId="43" applyNumberFormat="1" applyFont="1" applyAlignment="1">
      <alignment vertical="center"/>
      <protection/>
    </xf>
    <xf numFmtId="16" fontId="6" fillId="0" borderId="0" xfId="43" applyNumberFormat="1" applyFont="1" applyAlignment="1" quotePrefix="1">
      <alignment vertical="top"/>
      <protection/>
    </xf>
    <xf numFmtId="0" fontId="6" fillId="0" borderId="0" xfId="41" applyFont="1" applyAlignment="1">
      <alignment vertical="center"/>
      <protection/>
    </xf>
    <xf numFmtId="0" fontId="6" fillId="0" borderId="0" xfId="43" applyFont="1" applyFill="1" applyAlignment="1">
      <alignment vertical="center"/>
      <protection/>
    </xf>
    <xf numFmtId="0" fontId="6" fillId="0" borderId="0" xfId="43" applyFont="1" applyAlignment="1" applyProtection="1">
      <alignment vertical="center"/>
      <protection locked="0"/>
    </xf>
    <xf numFmtId="0" fontId="6" fillId="0" borderId="0" xfId="43" applyFont="1" applyAlignment="1">
      <alignment vertical="center"/>
      <protection/>
    </xf>
    <xf numFmtId="0" fontId="0" fillId="0" borderId="0" xfId="43" applyFont="1" applyAlignment="1" quotePrefix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3" applyFont="1" applyFill="1" applyAlignment="1">
      <alignment vertical="center"/>
      <protection/>
    </xf>
    <xf numFmtId="0" fontId="0" fillId="0" borderId="0" xfId="43" applyFont="1" applyAlignment="1" applyProtection="1">
      <alignment vertical="center"/>
      <protection locked="0"/>
    </xf>
    <xf numFmtId="0" fontId="0" fillId="0" borderId="0" xfId="43" applyFont="1" applyAlignment="1">
      <alignment vertical="center"/>
      <protection/>
    </xf>
    <xf numFmtId="0" fontId="0" fillId="0" borderId="0" xfId="43" applyFont="1" applyBorder="1" applyAlignment="1">
      <alignment vertical="center" wrapText="1"/>
      <protection/>
    </xf>
    <xf numFmtId="3" fontId="0" fillId="0" borderId="0" xfId="43" applyNumberFormat="1" applyFont="1" applyFill="1" applyBorder="1" applyAlignment="1">
      <alignment vertical="center"/>
      <protection/>
    </xf>
    <xf numFmtId="3" fontId="0" fillId="0" borderId="0" xfId="43" applyNumberFormat="1" applyFont="1" applyBorder="1" applyAlignment="1" applyProtection="1">
      <alignment vertical="center"/>
      <protection locked="0"/>
    </xf>
    <xf numFmtId="3" fontId="0" fillId="0" borderId="0" xfId="43" applyNumberFormat="1" applyFont="1" applyBorder="1" applyAlignment="1">
      <alignment vertical="center"/>
      <protection/>
    </xf>
    <xf numFmtId="186" fontId="0" fillId="0" borderId="12" xfId="43" applyNumberFormat="1" applyFont="1" applyBorder="1" applyAlignment="1">
      <alignment vertical="center" wrapText="1"/>
      <protection/>
    </xf>
    <xf numFmtId="0" fontId="0" fillId="0" borderId="12" xfId="43" applyFont="1" applyBorder="1" applyAlignment="1">
      <alignment horizontal="left" vertical="center" wrapText="1"/>
      <protection/>
    </xf>
    <xf numFmtId="0" fontId="0" fillId="0" borderId="12" xfId="43" applyFont="1" applyFill="1" applyBorder="1" applyAlignment="1">
      <alignment horizontal="right" vertical="center"/>
      <protection/>
    </xf>
    <xf numFmtId="3" fontId="0" fillId="0" borderId="12" xfId="43" applyNumberFormat="1" applyFont="1" applyBorder="1" applyAlignment="1" applyProtection="1">
      <alignment horizontal="right" vertical="center"/>
      <protection locked="0"/>
    </xf>
    <xf numFmtId="3" fontId="0" fillId="0" borderId="12" xfId="43" applyNumberFormat="1" applyFont="1" applyBorder="1" applyAlignment="1">
      <alignment horizontal="right" vertical="center"/>
      <protection/>
    </xf>
    <xf numFmtId="186" fontId="0" fillId="0" borderId="0" xfId="43" applyNumberFormat="1" applyFont="1" applyBorder="1" applyAlignment="1">
      <alignment vertical="center" wrapText="1"/>
      <protection/>
    </xf>
    <xf numFmtId="187" fontId="0" fillId="0" borderId="0" xfId="43" applyNumberFormat="1" applyFont="1" applyFill="1" applyBorder="1" applyAlignment="1">
      <alignment vertical="center"/>
      <protection/>
    </xf>
    <xf numFmtId="3" fontId="0" fillId="0" borderId="0" xfId="43" applyNumberFormat="1" applyFont="1" applyBorder="1" applyAlignment="1" applyProtection="1">
      <alignment horizontal="right" vertical="center"/>
      <protection locked="0"/>
    </xf>
    <xf numFmtId="3" fontId="0" fillId="0" borderId="0" xfId="43" applyNumberFormat="1" applyFont="1" applyBorder="1" applyAlignment="1">
      <alignment horizontal="right" vertical="center"/>
      <protection/>
    </xf>
    <xf numFmtId="186" fontId="6" fillId="0" borderId="12" xfId="43" applyNumberFormat="1" applyFont="1" applyBorder="1" applyAlignment="1">
      <alignment vertical="center" wrapText="1"/>
      <protection/>
    </xf>
    <xf numFmtId="0" fontId="6" fillId="0" borderId="12" xfId="43" applyFont="1" applyBorder="1" applyAlignment="1">
      <alignment vertical="center" wrapText="1"/>
      <protection/>
    </xf>
    <xf numFmtId="0" fontId="0" fillId="0" borderId="12" xfId="43" applyFont="1" applyBorder="1" applyAlignment="1">
      <alignment vertical="center" wrapText="1"/>
      <protection/>
    </xf>
    <xf numFmtId="187" fontId="0" fillId="0" borderId="12" xfId="43" applyNumberFormat="1" applyFont="1" applyFill="1" applyBorder="1" applyAlignment="1">
      <alignment vertical="center"/>
      <protection/>
    </xf>
    <xf numFmtId="4" fontId="0" fillId="0" borderId="0" xfId="43" applyNumberFormat="1" applyFont="1" applyBorder="1" applyAlignment="1">
      <alignment vertical="center"/>
      <protection/>
    </xf>
    <xf numFmtId="4" fontId="0" fillId="0" borderId="0" xfId="43" applyNumberFormat="1" applyFont="1" applyBorder="1" applyAlignment="1">
      <alignment horizontal="right" vertical="center"/>
      <protection/>
    </xf>
    <xf numFmtId="4" fontId="0" fillId="0" borderId="0" xfId="43" applyNumberFormat="1" applyFont="1" applyFill="1" applyBorder="1" applyAlignment="1">
      <alignment vertical="center"/>
      <protection/>
    </xf>
    <xf numFmtId="0" fontId="0" fillId="0" borderId="0" xfId="43" applyFont="1" applyBorder="1" applyAlignment="1">
      <alignment horizontal="right" vertical="center" wrapText="1"/>
      <protection/>
    </xf>
    <xf numFmtId="186" fontId="0" fillId="0" borderId="0" xfId="43" applyNumberFormat="1" applyFont="1" applyFill="1" applyBorder="1" applyAlignment="1">
      <alignment vertical="center" wrapText="1"/>
      <protection/>
    </xf>
    <xf numFmtId="0" fontId="0" fillId="0" borderId="0" xfId="43" applyFont="1" applyFill="1" applyBorder="1" applyAlignment="1">
      <alignment horizontal="right" vertical="center" wrapText="1"/>
      <protection/>
    </xf>
    <xf numFmtId="188" fontId="0" fillId="0" borderId="0" xfId="43" applyNumberFormat="1" applyFont="1" applyBorder="1" applyAlignment="1">
      <alignment vertical="center" wrapText="1"/>
      <protection/>
    </xf>
    <xf numFmtId="188" fontId="0" fillId="0" borderId="0" xfId="43" applyNumberFormat="1" applyFont="1" applyBorder="1" applyAlignment="1" quotePrefix="1">
      <alignment vertical="center" wrapText="1"/>
      <protection/>
    </xf>
    <xf numFmtId="0" fontId="0" fillId="0" borderId="0" xfId="41" applyNumberFormat="1" applyFont="1" applyAlignment="1">
      <alignment vertical="center" wrapText="1"/>
      <protection/>
    </xf>
    <xf numFmtId="186" fontId="6" fillId="0" borderId="13" xfId="43" applyNumberFormat="1" applyFont="1" applyBorder="1" applyAlignment="1">
      <alignment vertical="center" wrapText="1"/>
      <protection/>
    </xf>
    <xf numFmtId="0" fontId="6" fillId="0" borderId="13" xfId="43" applyFont="1" applyBorder="1" applyAlignment="1">
      <alignment vertical="center" wrapText="1"/>
      <protection/>
    </xf>
    <xf numFmtId="3" fontId="6" fillId="0" borderId="13" xfId="43" applyNumberFormat="1" applyFont="1" applyFill="1" applyBorder="1" applyAlignment="1">
      <alignment vertical="center"/>
      <protection/>
    </xf>
    <xf numFmtId="3" fontId="6" fillId="0" borderId="13" xfId="43" applyNumberFormat="1" applyFont="1" applyBorder="1" applyAlignment="1" applyProtection="1">
      <alignment vertical="center"/>
      <protection locked="0"/>
    </xf>
    <xf numFmtId="4" fontId="6" fillId="0" borderId="13" xfId="43" applyNumberFormat="1" applyFont="1" applyBorder="1" applyAlignment="1">
      <alignment vertical="center"/>
      <protection/>
    </xf>
    <xf numFmtId="186" fontId="17" fillId="0" borderId="0" xfId="43" applyNumberFormat="1" applyFont="1" applyBorder="1" applyAlignment="1">
      <alignment vertical="center" wrapText="1"/>
      <protection/>
    </xf>
    <xf numFmtId="0" fontId="17" fillId="0" borderId="0" xfId="43" applyFont="1" applyBorder="1" applyAlignment="1">
      <alignment vertical="center" wrapText="1"/>
      <protection/>
    </xf>
    <xf numFmtId="3" fontId="17" fillId="0" borderId="0" xfId="43" applyNumberFormat="1" applyFont="1" applyBorder="1" applyAlignment="1" applyProtection="1">
      <alignment vertical="center"/>
      <protection locked="0"/>
    </xf>
    <xf numFmtId="3" fontId="17" fillId="0" borderId="0" xfId="43" applyNumberFormat="1" applyFont="1" applyBorder="1" applyAlignment="1">
      <alignment vertical="center"/>
      <protection/>
    </xf>
    <xf numFmtId="3" fontId="0" fillId="0" borderId="12" xfId="43" applyNumberFormat="1" applyFont="1" applyFill="1" applyBorder="1" applyAlignment="1">
      <alignment vertical="center"/>
      <protection/>
    </xf>
    <xf numFmtId="3" fontId="0" fillId="0" borderId="12" xfId="43" applyNumberFormat="1" applyFont="1" applyBorder="1" applyAlignment="1" applyProtection="1">
      <alignment vertical="center"/>
      <protection locked="0"/>
    </xf>
    <xf numFmtId="3" fontId="0" fillId="0" borderId="12" xfId="43" applyNumberFormat="1" applyFont="1" applyBorder="1" applyAlignment="1">
      <alignment vertical="center"/>
      <protection/>
    </xf>
    <xf numFmtId="0" fontId="0" fillId="0" borderId="0" xfId="43" applyFont="1" applyAlignment="1">
      <alignment vertical="center" wrapText="1"/>
      <protection/>
    </xf>
    <xf numFmtId="0" fontId="0" fillId="0" borderId="0" xfId="43" applyFont="1" applyBorder="1" applyAlignment="1" applyProtection="1">
      <alignment vertical="center" wrapText="1"/>
      <protection/>
    </xf>
    <xf numFmtId="0" fontId="71" fillId="0" borderId="0" xfId="43" applyFont="1" applyFill="1" applyBorder="1" applyAlignment="1">
      <alignment horizontal="left" vertical="center" wrapText="1"/>
      <protection/>
    </xf>
    <xf numFmtId="188" fontId="17" fillId="0" borderId="0" xfId="43" applyNumberFormat="1" applyFont="1" applyBorder="1" applyAlignment="1">
      <alignment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  <xf numFmtId="0" fontId="0" fillId="0" borderId="0" xfId="43" applyFont="1" applyBorder="1" applyAlignment="1" quotePrefix="1">
      <alignment vertical="center" wrapText="1"/>
      <protection/>
    </xf>
    <xf numFmtId="188" fontId="0" fillId="0" borderId="0" xfId="43" applyNumberFormat="1" applyFont="1" applyBorder="1" applyAlignment="1">
      <alignment horizontal="left" vertical="center" wrapText="1"/>
      <protection/>
    </xf>
    <xf numFmtId="188" fontId="0" fillId="0" borderId="0" xfId="43" applyNumberFormat="1" applyFont="1" applyBorder="1" applyAlignment="1" quotePrefix="1">
      <alignment horizontal="left" vertical="center" wrapText="1"/>
      <protection/>
    </xf>
    <xf numFmtId="188" fontId="0" fillId="0" borderId="0" xfId="43" applyNumberFormat="1" applyFont="1" applyFill="1" applyBorder="1" applyAlignment="1" quotePrefix="1">
      <alignment horizontal="left" vertical="center" wrapText="1"/>
      <protection/>
    </xf>
    <xf numFmtId="0" fontId="0" fillId="0" borderId="0" xfId="43" applyFont="1" applyFill="1" applyBorder="1" applyAlignment="1">
      <alignment vertical="center" wrapText="1"/>
      <protection/>
    </xf>
    <xf numFmtId="188" fontId="0" fillId="0" borderId="0" xfId="43" applyNumberFormat="1" applyFont="1" applyFill="1" applyBorder="1" applyAlignment="1" quotePrefix="1">
      <alignment vertical="center" wrapText="1"/>
      <protection/>
    </xf>
    <xf numFmtId="0" fontId="0" fillId="0" borderId="0" xfId="43" applyFont="1" applyFill="1" applyBorder="1" applyAlignment="1" quotePrefix="1">
      <alignment vertical="center" wrapText="1"/>
      <protection/>
    </xf>
    <xf numFmtId="4" fontId="0" fillId="0" borderId="0" xfId="43" applyNumberFormat="1" applyFont="1" applyFill="1" applyBorder="1" applyAlignment="1">
      <alignment horizontal="right" vertical="center"/>
      <protection/>
    </xf>
    <xf numFmtId="188" fontId="0" fillId="0" borderId="0" xfId="43" applyNumberFormat="1" applyFont="1" applyFill="1" applyBorder="1" applyAlignment="1">
      <alignment vertical="center" wrapText="1"/>
      <protection/>
    </xf>
    <xf numFmtId="186" fontId="0" fillId="0" borderId="0" xfId="43" applyNumberFormat="1" applyFont="1" applyBorder="1" applyAlignment="1">
      <alignment horizontal="left" vertical="center" wrapText="1"/>
      <protection/>
    </xf>
    <xf numFmtId="3" fontId="0" fillId="0" borderId="0" xfId="41" applyNumberFormat="1" applyFont="1" applyFill="1" applyAlignment="1">
      <alignment vertical="center"/>
      <protection/>
    </xf>
    <xf numFmtId="188" fontId="6" fillId="0" borderId="13" xfId="43" applyNumberFormat="1" applyFont="1" applyBorder="1" applyAlignment="1">
      <alignment vertical="center" wrapText="1"/>
      <protection/>
    </xf>
    <xf numFmtId="186" fontId="17" fillId="0" borderId="0" xfId="43" applyNumberFormat="1" applyFont="1" applyBorder="1" applyAlignment="1">
      <alignment horizontal="left" vertical="center" wrapText="1"/>
      <protection/>
    </xf>
    <xf numFmtId="0" fontId="0" fillId="0" borderId="0" xfId="43" applyFont="1" applyAlignment="1">
      <alignment horizontal="left" vertical="center" wrapText="1"/>
      <protection/>
    </xf>
    <xf numFmtId="3" fontId="0" fillId="0" borderId="0" xfId="43" applyNumberFormat="1" applyFont="1" applyFill="1" applyBorder="1" applyAlignment="1">
      <alignment horizontal="right" vertical="center"/>
      <protection/>
    </xf>
    <xf numFmtId="186" fontId="0" fillId="0" borderId="0" xfId="43" applyNumberFormat="1" applyFont="1" applyBorder="1" applyAlignment="1" quotePrefix="1">
      <alignment horizontal="left" vertical="center" wrapText="1"/>
      <protection/>
    </xf>
    <xf numFmtId="3" fontId="17" fillId="0" borderId="0" xfId="43" applyNumberFormat="1" applyFont="1" applyFill="1" applyBorder="1" applyAlignment="1">
      <alignment vertical="center"/>
      <protection/>
    </xf>
    <xf numFmtId="0" fontId="0" fillId="0" borderId="0" xfId="43" applyFont="1" applyBorder="1" applyAlignment="1" quotePrefix="1">
      <alignment vertical="top" wrapText="1"/>
      <protection/>
    </xf>
    <xf numFmtId="4" fontId="17" fillId="0" borderId="0" xfId="43" applyNumberFormat="1" applyFont="1" applyBorder="1" applyAlignment="1">
      <alignment vertical="center"/>
      <protection/>
    </xf>
    <xf numFmtId="186" fontId="0" fillId="35" borderId="0" xfId="43" applyNumberFormat="1" applyFont="1" applyFill="1" applyBorder="1" applyAlignment="1">
      <alignment vertical="center" wrapText="1"/>
      <protection/>
    </xf>
    <xf numFmtId="0" fontId="0" fillId="35" borderId="0" xfId="43" applyFont="1" applyFill="1" applyBorder="1" applyAlignment="1">
      <alignment vertical="center" wrapText="1"/>
      <protection/>
    </xf>
    <xf numFmtId="3" fontId="0" fillId="35" borderId="0" xfId="43" applyNumberFormat="1" applyFont="1" applyFill="1" applyBorder="1" applyAlignment="1" applyProtection="1">
      <alignment vertical="center"/>
      <protection locked="0"/>
    </xf>
    <xf numFmtId="3" fontId="0" fillId="35" borderId="0" xfId="43" applyNumberFormat="1" applyFont="1" applyFill="1" applyBorder="1" applyAlignment="1">
      <alignment vertical="center"/>
      <protection/>
    </xf>
    <xf numFmtId="0" fontId="17" fillId="0" borderId="0" xfId="43" applyFont="1" applyFill="1" applyBorder="1" applyAlignment="1">
      <alignment horizontal="right" vertical="center" wrapText="1"/>
      <protection/>
    </xf>
    <xf numFmtId="4" fontId="72" fillId="0" borderId="0" xfId="43" applyNumberFormat="1" applyFont="1" applyFill="1" applyBorder="1" applyAlignment="1" applyProtection="1">
      <alignment horizontal="right" vertical="center"/>
      <protection/>
    </xf>
    <xf numFmtId="4" fontId="72" fillId="0" borderId="0" xfId="43" applyNumberFormat="1" applyFont="1" applyFill="1" applyBorder="1" applyAlignment="1" applyProtection="1">
      <alignment vertical="center"/>
      <protection/>
    </xf>
    <xf numFmtId="4" fontId="72" fillId="0" borderId="0" xfId="43" applyNumberFormat="1" applyFont="1" applyFill="1" applyBorder="1" applyAlignment="1" applyProtection="1">
      <alignment vertical="center"/>
      <protection locked="0"/>
    </xf>
    <xf numFmtId="0" fontId="17" fillId="0" borderId="0" xfId="43" applyFont="1" applyAlignment="1">
      <alignment vertical="center" wrapText="1"/>
      <protection/>
    </xf>
    <xf numFmtId="0" fontId="17" fillId="0" borderId="0" xfId="43" applyFont="1" applyAlignment="1">
      <alignment vertical="center"/>
      <protection/>
    </xf>
    <xf numFmtId="0" fontId="17" fillId="0" borderId="0" xfId="43" applyFont="1" applyAlignment="1" applyProtection="1">
      <alignment vertical="center"/>
      <protection locked="0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6" fillId="0" borderId="0" xfId="43" applyFont="1" applyAlignment="1">
      <alignment vertical="center" wrapText="1"/>
      <protection/>
    </xf>
    <xf numFmtId="0" fontId="17" fillId="0" borderId="11" xfId="43" applyFont="1" applyBorder="1" applyAlignment="1">
      <alignment vertical="center" wrapText="1"/>
      <protection/>
    </xf>
    <xf numFmtId="0" fontId="0" fillId="0" borderId="11" xfId="43" applyFont="1" applyBorder="1" applyAlignment="1">
      <alignment vertical="center"/>
      <protection/>
    </xf>
    <xf numFmtId="0" fontId="0" fillId="0" borderId="11" xfId="43" applyFont="1" applyFill="1" applyBorder="1" applyAlignment="1">
      <alignment vertical="center"/>
      <protection/>
    </xf>
    <xf numFmtId="0" fontId="17" fillId="0" borderId="11" xfId="43" applyFont="1" applyBorder="1" applyAlignment="1">
      <alignment vertical="center"/>
      <protection/>
    </xf>
    <xf numFmtId="4" fontId="6" fillId="0" borderId="0" xfId="43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9" fillId="8" borderId="0" xfId="0" applyFont="1" applyFill="1" applyAlignment="1">
      <alignment horizontal="center" vertical="center"/>
    </xf>
    <xf numFmtId="4" fontId="9" fillId="8" borderId="0" xfId="0" applyNumberFormat="1" applyFont="1" applyFill="1" applyAlignment="1">
      <alignment vertical="center"/>
    </xf>
    <xf numFmtId="0" fontId="9" fillId="36" borderId="0" xfId="0" applyFont="1" applyFill="1" applyAlignment="1">
      <alignment horizontal="left"/>
    </xf>
    <xf numFmtId="0" fontId="1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4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" fontId="11" fillId="36" borderId="0" xfId="0" applyNumberFormat="1" applyFont="1" applyFill="1" applyAlignment="1">
      <alignment/>
    </xf>
    <xf numFmtId="4" fontId="0" fillId="0" borderId="0" xfId="43" applyNumberFormat="1" applyFont="1" applyBorder="1" applyAlignment="1" applyProtection="1">
      <alignment vertical="center"/>
      <protection locked="0"/>
    </xf>
    <xf numFmtId="4" fontId="0" fillId="0" borderId="0" xfId="43" applyNumberFormat="1" applyFont="1" applyBorder="1" applyAlignment="1">
      <alignment vertical="center"/>
      <protection/>
    </xf>
    <xf numFmtId="3" fontId="0" fillId="0" borderId="0" xfId="43" applyNumberFormat="1" applyFont="1" applyFill="1" applyBorder="1" applyAlignment="1" applyProtection="1">
      <alignment vertical="center"/>
      <protection locked="0"/>
    </xf>
    <xf numFmtId="4" fontId="0" fillId="0" borderId="0" xfId="43" applyNumberFormat="1" applyFont="1" applyFill="1" applyBorder="1" applyAlignment="1" applyProtection="1">
      <alignment vertical="center"/>
      <protection locked="0"/>
    </xf>
    <xf numFmtId="3" fontId="0" fillId="0" borderId="0" xfId="43" applyNumberFormat="1" applyFont="1" applyBorder="1" applyAlignment="1" applyProtection="1">
      <alignment horizontal="right" vertical="center"/>
      <protection locked="0"/>
    </xf>
    <xf numFmtId="3" fontId="0" fillId="0" borderId="0" xfId="43" applyNumberFormat="1" applyFont="1" applyBorder="1" applyAlignment="1" applyProtection="1">
      <alignment vertical="center"/>
      <protection locked="0"/>
    </xf>
    <xf numFmtId="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3" fontId="9" fillId="0" borderId="0" xfId="0" applyNumberFormat="1" applyFont="1" applyFill="1" applyAlignment="1">
      <alignment horizontal="center"/>
    </xf>
    <xf numFmtId="0" fontId="11" fillId="8" borderId="11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center" vertical="center"/>
    </xf>
    <xf numFmtId="4" fontId="9" fillId="8" borderId="11" xfId="0" applyNumberFormat="1" applyFont="1" applyFill="1" applyBorder="1" applyAlignment="1">
      <alignment vertical="center"/>
    </xf>
    <xf numFmtId="4" fontId="24" fillId="36" borderId="0" xfId="0" applyNumberFormat="1" applyFont="1" applyFill="1" applyAlignment="1">
      <alignment/>
    </xf>
    <xf numFmtId="2" fontId="2" fillId="0" borderId="0" xfId="0" applyNumberFormat="1" applyFont="1" applyAlignment="1">
      <alignment horizontal="right"/>
    </xf>
    <xf numFmtId="2" fontId="3" fillId="33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2" fontId="0" fillId="0" borderId="11" xfId="0" applyNumberFormat="1" applyBorder="1" applyAlignment="1">
      <alignment horizontal="right"/>
    </xf>
    <xf numFmtId="18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44" fontId="0" fillId="0" borderId="0" xfId="0" applyNumberFormat="1" applyAlignment="1">
      <alignment/>
    </xf>
    <xf numFmtId="44" fontId="18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44" fontId="2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18" fillId="0" borderId="14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8" fillId="0" borderId="0" xfId="0" applyFont="1" applyAlignment="1">
      <alignment horizontal="center" wrapText="1"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Fill="1" applyAlignment="1">
      <alignment horizontal="center"/>
    </xf>
    <xf numFmtId="4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right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_1.3.2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2" max="2" width="31.00390625" style="0" customWidth="1"/>
    <col min="3" max="3" width="36.140625" style="0" customWidth="1"/>
    <col min="5" max="5" width="14.57421875" style="231" bestFit="1" customWidth="1"/>
  </cols>
  <sheetData>
    <row r="3" ht="16.5">
      <c r="B3" s="238" t="s">
        <v>741</v>
      </c>
    </row>
    <row r="5" spans="3:5" ht="12.75">
      <c r="C5" s="235" t="s">
        <v>728</v>
      </c>
      <c r="E5" s="236"/>
    </row>
    <row r="7" spans="1:3" ht="15">
      <c r="A7">
        <v>1</v>
      </c>
      <c r="B7" s="229" t="s">
        <v>723</v>
      </c>
      <c r="C7" s="232">
        <f>cesta!H172</f>
        <v>0</v>
      </c>
    </row>
    <row r="8" spans="2:3" ht="15">
      <c r="B8" s="229"/>
      <c r="C8" s="232"/>
    </row>
    <row r="9" spans="1:3" ht="15">
      <c r="A9">
        <v>2</v>
      </c>
      <c r="B9" s="229" t="s">
        <v>724</v>
      </c>
      <c r="C9" s="232">
        <f>C10+C11</f>
        <v>0</v>
      </c>
    </row>
    <row r="10" spans="2:3" ht="14.25">
      <c r="B10" s="230" t="s">
        <v>734</v>
      </c>
      <c r="C10" s="234">
        <f>JR!H253</f>
        <v>0</v>
      </c>
    </row>
    <row r="11" spans="2:3" ht="14.25">
      <c r="B11" s="230" t="s">
        <v>735</v>
      </c>
      <c r="C11" s="234">
        <f>dovod_JR!G119</f>
        <v>0</v>
      </c>
    </row>
    <row r="12" spans="2:3" ht="15">
      <c r="B12" s="229"/>
      <c r="C12" s="232"/>
    </row>
    <row r="13" spans="1:3" ht="15">
      <c r="A13">
        <v>3</v>
      </c>
      <c r="B13" s="229" t="s">
        <v>725</v>
      </c>
      <c r="C13" s="232">
        <f>C14+C15</f>
        <v>0</v>
      </c>
    </row>
    <row r="14" spans="2:3" ht="14.25">
      <c r="B14" s="230" t="s">
        <v>737</v>
      </c>
      <c r="C14" s="234">
        <f>fekalna1!F88</f>
        <v>0</v>
      </c>
    </row>
    <row r="15" spans="2:3" ht="14.25">
      <c r="B15" s="230" t="s">
        <v>736</v>
      </c>
      <c r="C15" s="234">
        <f>fekalna2!F90</f>
        <v>0</v>
      </c>
    </row>
    <row r="16" spans="2:3" ht="15">
      <c r="B16" s="230"/>
      <c r="C16" s="232"/>
    </row>
    <row r="17" spans="1:3" ht="15">
      <c r="A17">
        <v>4</v>
      </c>
      <c r="B17" s="229" t="s">
        <v>726</v>
      </c>
      <c r="C17" s="232">
        <f>plin!J142</f>
        <v>0</v>
      </c>
    </row>
    <row r="18" spans="2:3" ht="13.5" thickBot="1">
      <c r="B18" s="176"/>
      <c r="C18" s="233"/>
    </row>
    <row r="19" spans="2:3" ht="12.75">
      <c r="B19" s="241"/>
      <c r="C19" s="242"/>
    </row>
    <row r="20" spans="2:3" ht="14.25">
      <c r="B20" s="230" t="s">
        <v>742</v>
      </c>
      <c r="C20" s="231"/>
    </row>
    <row r="21" spans="2:3" ht="15">
      <c r="B21" s="229" t="s">
        <v>731</v>
      </c>
      <c r="C21" s="232">
        <f>C7+C9</f>
        <v>0</v>
      </c>
    </row>
    <row r="22" spans="2:3" ht="15">
      <c r="B22" s="229" t="s">
        <v>727</v>
      </c>
      <c r="C22" s="234">
        <f>C21*0.22</f>
        <v>0</v>
      </c>
    </row>
    <row r="23" spans="2:3" ht="15">
      <c r="B23" s="237" t="s">
        <v>739</v>
      </c>
      <c r="C23" s="232">
        <f>C21+C22</f>
        <v>0</v>
      </c>
    </row>
    <row r="24" spans="2:3" ht="15">
      <c r="B24" s="229"/>
      <c r="C24" s="232"/>
    </row>
    <row r="25" spans="2:3" ht="15">
      <c r="B25" s="230" t="s">
        <v>743</v>
      </c>
      <c r="C25" s="232"/>
    </row>
    <row r="26" spans="2:3" ht="15">
      <c r="B26" s="229" t="s">
        <v>732</v>
      </c>
      <c r="C26" s="232">
        <f>C13+C17</f>
        <v>0</v>
      </c>
    </row>
    <row r="27" spans="2:3" ht="15">
      <c r="B27" s="229" t="s">
        <v>727</v>
      </c>
      <c r="C27" s="234">
        <f>C26*0.22</f>
        <v>0</v>
      </c>
    </row>
    <row r="28" spans="2:3" ht="14.25">
      <c r="B28" s="230" t="s">
        <v>733</v>
      </c>
      <c r="C28" s="234"/>
    </row>
    <row r="29" spans="2:3" ht="15">
      <c r="B29" s="237" t="s">
        <v>738</v>
      </c>
      <c r="C29" s="232">
        <f>C26+0</f>
        <v>0</v>
      </c>
    </row>
    <row r="30" spans="2:3" ht="14.25">
      <c r="B30" s="237"/>
      <c r="C30" s="234"/>
    </row>
    <row r="31" spans="2:3" ht="18">
      <c r="B31" s="239" t="s">
        <v>740</v>
      </c>
      <c r="C31" s="240">
        <f>C29+C23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SheetLayoutView="100" zoomScalePageLayoutView="0" workbookViewId="0" topLeftCell="A1">
      <pane ySplit="2" topLeftCell="A149" activePane="bottomLeft" state="frozen"/>
      <selection pane="topLeft" activeCell="A1" sqref="A1"/>
      <selection pane="bottomLeft" activeCell="K166" sqref="K166"/>
    </sheetView>
  </sheetViews>
  <sheetFormatPr defaultColWidth="9.140625" defaultRowHeight="12.75"/>
  <cols>
    <col min="1" max="1" width="6.57421875" style="4" customWidth="1"/>
    <col min="2" max="2" width="9.140625" style="4" customWidth="1"/>
    <col min="3" max="3" width="10.421875" style="4" customWidth="1"/>
    <col min="4" max="4" width="46.8515625" style="7" customWidth="1"/>
    <col min="5" max="5" width="7.421875" style="4" customWidth="1"/>
    <col min="6" max="6" width="12.7109375" style="225" customWidth="1"/>
    <col min="7" max="7" width="19.7109375" style="12" customWidth="1"/>
    <col min="8" max="8" width="21.8515625" style="7" customWidth="1"/>
  </cols>
  <sheetData>
    <row r="1" spans="1:8" ht="18">
      <c r="A1" s="1"/>
      <c r="B1" s="1"/>
      <c r="C1" s="1"/>
      <c r="D1" s="5"/>
      <c r="E1" s="1"/>
      <c r="F1" s="223"/>
      <c r="G1" s="9"/>
      <c r="H1" s="5"/>
    </row>
    <row r="2" spans="1:8" ht="15.75" thickBot="1">
      <c r="A2" s="2" t="s">
        <v>6</v>
      </c>
      <c r="B2" s="2" t="s">
        <v>0</v>
      </c>
      <c r="C2" s="2" t="s">
        <v>3</v>
      </c>
      <c r="D2" s="6" t="s">
        <v>2</v>
      </c>
      <c r="E2" s="2" t="s">
        <v>4</v>
      </c>
      <c r="F2" s="224" t="s">
        <v>1</v>
      </c>
      <c r="G2" s="10" t="s">
        <v>5</v>
      </c>
      <c r="H2" s="6" t="s">
        <v>248</v>
      </c>
    </row>
    <row r="3" ht="12.75">
      <c r="A3" s="4" t="s">
        <v>7</v>
      </c>
    </row>
    <row r="4" ht="12.75">
      <c r="A4" s="4" t="s">
        <v>8</v>
      </c>
    </row>
    <row r="5" spans="4:8" ht="35.25" customHeight="1">
      <c r="D5" s="243" t="s">
        <v>10</v>
      </c>
      <c r="E5" s="243"/>
      <c r="F5" s="243"/>
      <c r="G5" s="243"/>
      <c r="H5" s="243"/>
    </row>
    <row r="6" spans="1:7" ht="12.75">
      <c r="A6" s="3" t="s">
        <v>11</v>
      </c>
      <c r="B6" s="3"/>
      <c r="C6" s="3"/>
      <c r="D6" s="8"/>
      <c r="E6" s="3"/>
      <c r="G6" s="11"/>
    </row>
    <row r="7" ht="12.75">
      <c r="A7" s="4" t="s">
        <v>12</v>
      </c>
    </row>
    <row r="8" spans="2:8" ht="25.5">
      <c r="B8" s="4" t="s">
        <v>9</v>
      </c>
      <c r="C8" s="4" t="s">
        <v>13</v>
      </c>
      <c r="D8" s="7" t="s">
        <v>15</v>
      </c>
      <c r="E8" s="4" t="s">
        <v>14</v>
      </c>
      <c r="F8" s="225">
        <v>0.75</v>
      </c>
      <c r="H8" s="13">
        <f>F8*G8</f>
        <v>0</v>
      </c>
    </row>
    <row r="9" spans="1:8" ht="25.5">
      <c r="A9" s="3"/>
      <c r="B9" s="3" t="s">
        <v>16</v>
      </c>
      <c r="C9" s="3" t="s">
        <v>17</v>
      </c>
      <c r="D9" s="8" t="s">
        <v>19</v>
      </c>
      <c r="E9" s="3" t="s">
        <v>18</v>
      </c>
      <c r="F9" s="225">
        <v>83</v>
      </c>
      <c r="G9" s="11"/>
      <c r="H9" s="13">
        <f aca="true" t="shared" si="0" ref="H9:H72">F9*G9</f>
        <v>0</v>
      </c>
    </row>
    <row r="10" spans="1:8" ht="12.75">
      <c r="A10" s="3" t="s">
        <v>20</v>
      </c>
      <c r="B10" s="3"/>
      <c r="C10" s="3"/>
      <c r="D10" s="8"/>
      <c r="E10" s="3"/>
      <c r="G10" s="11"/>
      <c r="H10" s="13">
        <f t="shared" si="0"/>
        <v>0</v>
      </c>
    </row>
    <row r="11" spans="1:8" ht="25.5">
      <c r="A11" s="3"/>
      <c r="B11" s="3" t="s">
        <v>9</v>
      </c>
      <c r="C11" s="3" t="s">
        <v>21</v>
      </c>
      <c r="D11" s="8" t="s">
        <v>23</v>
      </c>
      <c r="E11" s="3" t="s">
        <v>22</v>
      </c>
      <c r="F11" s="225">
        <v>150</v>
      </c>
      <c r="G11" s="11"/>
      <c r="H11" s="13">
        <f t="shared" si="0"/>
        <v>0</v>
      </c>
    </row>
    <row r="12" spans="1:8" ht="25.5">
      <c r="A12" s="3"/>
      <c r="B12" s="3" t="s">
        <v>16</v>
      </c>
      <c r="C12" s="3" t="s">
        <v>24</v>
      </c>
      <c r="D12" s="8" t="s">
        <v>25</v>
      </c>
      <c r="E12" s="3" t="s">
        <v>18</v>
      </c>
      <c r="F12" s="225">
        <v>15</v>
      </c>
      <c r="G12" s="11"/>
      <c r="H12" s="13">
        <f t="shared" si="0"/>
        <v>0</v>
      </c>
    </row>
    <row r="13" spans="1:8" ht="25.5">
      <c r="A13" s="3"/>
      <c r="B13" s="3" t="s">
        <v>26</v>
      </c>
      <c r="C13" s="3" t="s">
        <v>27</v>
      </c>
      <c r="D13" s="8" t="s">
        <v>28</v>
      </c>
      <c r="E13" s="3" t="s">
        <v>18</v>
      </c>
      <c r="F13" s="225">
        <v>10</v>
      </c>
      <c r="G13" s="11"/>
      <c r="H13" s="13">
        <f t="shared" si="0"/>
        <v>0</v>
      </c>
    </row>
    <row r="14" spans="1:8" ht="25.5">
      <c r="A14" s="3"/>
      <c r="B14" s="3" t="s">
        <v>29</v>
      </c>
      <c r="C14" s="3" t="s">
        <v>30</v>
      </c>
      <c r="D14" s="8" t="s">
        <v>31</v>
      </c>
      <c r="E14" s="3" t="s">
        <v>18</v>
      </c>
      <c r="F14" s="226">
        <v>15</v>
      </c>
      <c r="G14" s="11"/>
      <c r="H14" s="13">
        <f t="shared" si="0"/>
        <v>0</v>
      </c>
    </row>
    <row r="15" spans="1:8" ht="25.5">
      <c r="A15" s="3"/>
      <c r="B15" s="3" t="s">
        <v>32</v>
      </c>
      <c r="C15" s="3" t="s">
        <v>33</v>
      </c>
      <c r="D15" s="8" t="s">
        <v>34</v>
      </c>
      <c r="E15" s="3" t="s">
        <v>18</v>
      </c>
      <c r="F15" s="226">
        <v>10</v>
      </c>
      <c r="G15" s="11"/>
      <c r="H15" s="13">
        <f t="shared" si="0"/>
        <v>0</v>
      </c>
    </row>
    <row r="16" spans="1:8" ht="25.5" customHeight="1">
      <c r="A16" s="3"/>
      <c r="B16" s="3" t="s">
        <v>35</v>
      </c>
      <c r="C16" s="3" t="s">
        <v>36</v>
      </c>
      <c r="D16" s="8" t="s">
        <v>37</v>
      </c>
      <c r="E16" s="3" t="s">
        <v>18</v>
      </c>
      <c r="F16" s="226">
        <v>5</v>
      </c>
      <c r="G16" s="11"/>
      <c r="H16" s="13">
        <f t="shared" si="0"/>
        <v>0</v>
      </c>
    </row>
    <row r="17" spans="1:8" ht="24" customHeight="1">
      <c r="A17" s="3"/>
      <c r="B17" s="3" t="s">
        <v>38</v>
      </c>
      <c r="C17" s="3" t="s">
        <v>39</v>
      </c>
      <c r="D17" s="8" t="s">
        <v>40</v>
      </c>
      <c r="E17" s="3" t="s">
        <v>18</v>
      </c>
      <c r="F17" s="226">
        <v>8</v>
      </c>
      <c r="G17" s="11"/>
      <c r="H17" s="13">
        <f t="shared" si="0"/>
        <v>0</v>
      </c>
    </row>
    <row r="18" spans="1:8" ht="12.75">
      <c r="A18" s="3"/>
      <c r="B18" s="3" t="s">
        <v>41</v>
      </c>
      <c r="C18" s="3" t="s">
        <v>42</v>
      </c>
      <c r="D18" s="8" t="s">
        <v>43</v>
      </c>
      <c r="E18" s="3" t="s">
        <v>18</v>
      </c>
      <c r="F18" s="226">
        <v>2</v>
      </c>
      <c r="G18" s="11"/>
      <c r="H18" s="13">
        <f t="shared" si="0"/>
        <v>0</v>
      </c>
    </row>
    <row r="19" spans="1:8" ht="12.75">
      <c r="A19" s="3"/>
      <c r="B19" s="3" t="s">
        <v>44</v>
      </c>
      <c r="C19" s="3" t="s">
        <v>45</v>
      </c>
      <c r="D19" s="8" t="s">
        <v>46</v>
      </c>
      <c r="E19" s="3" t="s">
        <v>18</v>
      </c>
      <c r="F19" s="226">
        <v>15</v>
      </c>
      <c r="G19" s="11"/>
      <c r="H19" s="13">
        <f t="shared" si="0"/>
        <v>0</v>
      </c>
    </row>
    <row r="20" spans="1:8" ht="12.75">
      <c r="A20" s="3"/>
      <c r="B20" s="3" t="s">
        <v>47</v>
      </c>
      <c r="C20" s="3" t="s">
        <v>48</v>
      </c>
      <c r="D20" s="8" t="s">
        <v>49</v>
      </c>
      <c r="E20" s="3" t="s">
        <v>22</v>
      </c>
      <c r="F20" s="226">
        <v>175</v>
      </c>
      <c r="G20" s="11"/>
      <c r="H20" s="13">
        <f t="shared" si="0"/>
        <v>0</v>
      </c>
    </row>
    <row r="21" spans="1:8" ht="25.5">
      <c r="A21" s="3"/>
      <c r="B21" s="3" t="s">
        <v>50</v>
      </c>
      <c r="C21" s="3" t="s">
        <v>51</v>
      </c>
      <c r="D21" s="8" t="s">
        <v>52</v>
      </c>
      <c r="E21" s="3" t="s">
        <v>22</v>
      </c>
      <c r="F21" s="226">
        <v>482</v>
      </c>
      <c r="G21" s="11"/>
      <c r="H21" s="13">
        <f t="shared" si="0"/>
        <v>0</v>
      </c>
    </row>
    <row r="22" spans="2:8" ht="25.5">
      <c r="B22" s="4" t="s">
        <v>53</v>
      </c>
      <c r="C22" s="4" t="s">
        <v>54</v>
      </c>
      <c r="D22" s="7" t="s">
        <v>55</v>
      </c>
      <c r="E22" s="4" t="s">
        <v>22</v>
      </c>
      <c r="F22" s="225">
        <v>5635</v>
      </c>
      <c r="H22" s="13">
        <f t="shared" si="0"/>
        <v>0</v>
      </c>
    </row>
    <row r="23" spans="1:8" ht="25.5">
      <c r="A23" s="3"/>
      <c r="B23" s="3" t="s">
        <v>56</v>
      </c>
      <c r="C23" s="3" t="s">
        <v>57</v>
      </c>
      <c r="D23" s="8" t="s">
        <v>58</v>
      </c>
      <c r="E23" s="3" t="s">
        <v>22</v>
      </c>
      <c r="F23" s="226">
        <v>108</v>
      </c>
      <c r="G23" s="11"/>
      <c r="H23" s="13">
        <f t="shared" si="0"/>
        <v>0</v>
      </c>
    </row>
    <row r="24" spans="2:8" ht="25.5">
      <c r="B24" s="4" t="s">
        <v>59</v>
      </c>
      <c r="C24" s="4" t="s">
        <v>60</v>
      </c>
      <c r="D24" s="7" t="s">
        <v>62</v>
      </c>
      <c r="E24" s="4" t="s">
        <v>61</v>
      </c>
      <c r="F24" s="225">
        <v>21</v>
      </c>
      <c r="H24" s="13">
        <f t="shared" si="0"/>
        <v>0</v>
      </c>
    </row>
    <row r="25" spans="2:8" ht="12.75">
      <c r="B25" s="4" t="s">
        <v>63</v>
      </c>
      <c r="C25" s="4" t="s">
        <v>64</v>
      </c>
      <c r="D25" s="7" t="s">
        <v>65</v>
      </c>
      <c r="E25" s="4" t="s">
        <v>61</v>
      </c>
      <c r="F25" s="225">
        <v>368</v>
      </c>
      <c r="H25" s="13">
        <f t="shared" si="0"/>
        <v>0</v>
      </c>
    </row>
    <row r="26" spans="2:8" ht="25.5">
      <c r="B26" s="4" t="s">
        <v>66</v>
      </c>
      <c r="C26" s="4" t="s">
        <v>67</v>
      </c>
      <c r="D26" s="7" t="s">
        <v>68</v>
      </c>
      <c r="E26" s="4" t="s">
        <v>61</v>
      </c>
      <c r="F26" s="225">
        <v>50</v>
      </c>
      <c r="H26" s="13">
        <f t="shared" si="0"/>
        <v>0</v>
      </c>
    </row>
    <row r="27" spans="2:8" ht="25.5">
      <c r="B27" s="4" t="s">
        <v>69</v>
      </c>
      <c r="C27" s="4" t="s">
        <v>554</v>
      </c>
      <c r="D27" s="7" t="s">
        <v>555</v>
      </c>
      <c r="E27" s="4" t="s">
        <v>61</v>
      </c>
      <c r="F27" s="225">
        <v>105</v>
      </c>
      <c r="H27" s="13">
        <f t="shared" si="0"/>
        <v>0</v>
      </c>
    </row>
    <row r="28" spans="2:8" ht="25.5">
      <c r="B28" s="4" t="s">
        <v>556</v>
      </c>
      <c r="C28" s="4" t="s">
        <v>557</v>
      </c>
      <c r="D28" s="7" t="s">
        <v>558</v>
      </c>
      <c r="E28" s="4" t="s">
        <v>61</v>
      </c>
      <c r="F28" s="225">
        <v>155</v>
      </c>
      <c r="H28" s="13">
        <f t="shared" si="0"/>
        <v>0</v>
      </c>
    </row>
    <row r="29" spans="2:8" ht="25.5">
      <c r="B29" s="4" t="s">
        <v>559</v>
      </c>
      <c r="C29" s="4" t="s">
        <v>70</v>
      </c>
      <c r="D29" s="7" t="s">
        <v>71</v>
      </c>
      <c r="E29" s="4" t="s">
        <v>61</v>
      </c>
      <c r="F29" s="225">
        <v>46</v>
      </c>
      <c r="H29" s="13">
        <f t="shared" si="0"/>
        <v>0</v>
      </c>
    </row>
    <row r="30" spans="1:8" ht="12.75">
      <c r="A30" s="4" t="s">
        <v>72</v>
      </c>
      <c r="H30" s="13">
        <f t="shared" si="0"/>
        <v>0</v>
      </c>
    </row>
    <row r="31" spans="1:8" ht="12.75">
      <c r="A31" s="4" t="s">
        <v>73</v>
      </c>
      <c r="H31" s="13">
        <f t="shared" si="0"/>
        <v>0</v>
      </c>
    </row>
    <row r="32" spans="2:8" ht="25.5">
      <c r="B32" s="4" t="s">
        <v>9</v>
      </c>
      <c r="C32" s="4" t="s">
        <v>74</v>
      </c>
      <c r="D32" s="7" t="s">
        <v>76</v>
      </c>
      <c r="E32" s="4" t="s">
        <v>75</v>
      </c>
      <c r="F32" s="225">
        <v>406</v>
      </c>
      <c r="H32" s="13">
        <f t="shared" si="0"/>
        <v>0</v>
      </c>
    </row>
    <row r="33" spans="2:8" ht="25.5">
      <c r="B33" s="4" t="s">
        <v>16</v>
      </c>
      <c r="C33" s="4" t="s">
        <v>77</v>
      </c>
      <c r="D33" s="7" t="s">
        <v>78</v>
      </c>
      <c r="E33" s="4" t="s">
        <v>75</v>
      </c>
      <c r="F33" s="225">
        <v>264</v>
      </c>
      <c r="H33" s="13">
        <f t="shared" si="0"/>
        <v>0</v>
      </c>
    </row>
    <row r="34" spans="2:8" ht="25.5">
      <c r="B34" s="4" t="s">
        <v>26</v>
      </c>
      <c r="C34" s="4" t="s">
        <v>79</v>
      </c>
      <c r="D34" s="7" t="s">
        <v>80</v>
      </c>
      <c r="E34" s="4" t="s">
        <v>75</v>
      </c>
      <c r="F34" s="225">
        <v>35</v>
      </c>
      <c r="H34" s="13">
        <f t="shared" si="0"/>
        <v>0</v>
      </c>
    </row>
    <row r="35" spans="2:8" ht="25.5">
      <c r="B35" s="4" t="s">
        <v>29</v>
      </c>
      <c r="C35" s="4" t="s">
        <v>81</v>
      </c>
      <c r="D35" s="7" t="s">
        <v>82</v>
      </c>
      <c r="E35" s="4" t="s">
        <v>75</v>
      </c>
      <c r="F35" s="225">
        <v>4960</v>
      </c>
      <c r="H35" s="13">
        <f t="shared" si="0"/>
        <v>0</v>
      </c>
    </row>
    <row r="36" spans="2:8" ht="51">
      <c r="B36" s="4" t="s">
        <v>32</v>
      </c>
      <c r="C36" s="4" t="s">
        <v>83</v>
      </c>
      <c r="D36" s="7" t="s">
        <v>84</v>
      </c>
      <c r="E36" s="4" t="s">
        <v>75</v>
      </c>
      <c r="F36" s="225">
        <v>746</v>
      </c>
      <c r="H36" s="13">
        <f t="shared" si="0"/>
        <v>0</v>
      </c>
    </row>
    <row r="37" spans="2:8" ht="51">
      <c r="B37" s="4" t="s">
        <v>35</v>
      </c>
      <c r="C37" s="4" t="s">
        <v>85</v>
      </c>
      <c r="D37" s="7" t="s">
        <v>86</v>
      </c>
      <c r="E37" s="4" t="s">
        <v>75</v>
      </c>
      <c r="F37" s="225">
        <v>348</v>
      </c>
      <c r="H37" s="13">
        <f t="shared" si="0"/>
        <v>0</v>
      </c>
    </row>
    <row r="38" spans="2:8" ht="51">
      <c r="B38" s="4" t="s">
        <v>38</v>
      </c>
      <c r="C38" s="4" t="s">
        <v>87</v>
      </c>
      <c r="D38" s="7" t="s">
        <v>88</v>
      </c>
      <c r="E38" s="4" t="s">
        <v>75</v>
      </c>
      <c r="F38" s="225">
        <v>980</v>
      </c>
      <c r="H38" s="13">
        <f t="shared" si="0"/>
        <v>0</v>
      </c>
    </row>
    <row r="39" spans="2:8" ht="51">
      <c r="B39" s="4" t="s">
        <v>41</v>
      </c>
      <c r="C39" s="4" t="s">
        <v>560</v>
      </c>
      <c r="D39" s="7" t="s">
        <v>561</v>
      </c>
      <c r="E39" s="4" t="s">
        <v>75</v>
      </c>
      <c r="F39" s="225">
        <v>50</v>
      </c>
      <c r="H39" s="13">
        <f t="shared" si="0"/>
        <v>0</v>
      </c>
    </row>
    <row r="40" spans="1:8" ht="12.75">
      <c r="A40" s="4" t="s">
        <v>89</v>
      </c>
      <c r="H40" s="13">
        <f t="shared" si="0"/>
        <v>0</v>
      </c>
    </row>
    <row r="41" spans="2:8" ht="25.5">
      <c r="B41" s="4" t="s">
        <v>9</v>
      </c>
      <c r="C41" s="4" t="s">
        <v>90</v>
      </c>
      <c r="D41" s="7" t="s">
        <v>91</v>
      </c>
      <c r="E41" s="4" t="s">
        <v>22</v>
      </c>
      <c r="F41" s="225">
        <v>9557</v>
      </c>
      <c r="H41" s="13">
        <f t="shared" si="0"/>
        <v>0</v>
      </c>
    </row>
    <row r="42" spans="1:8" ht="12.75">
      <c r="A42" s="4" t="s">
        <v>92</v>
      </c>
      <c r="H42" s="13">
        <f t="shared" si="0"/>
        <v>0</v>
      </c>
    </row>
    <row r="43" spans="2:8" ht="25.5">
      <c r="B43" s="4" t="s">
        <v>9</v>
      </c>
      <c r="C43" s="4" t="s">
        <v>93</v>
      </c>
      <c r="D43" s="7" t="s">
        <v>94</v>
      </c>
      <c r="E43" s="4" t="s">
        <v>22</v>
      </c>
      <c r="F43" s="225">
        <v>4696</v>
      </c>
      <c r="H43" s="13">
        <f t="shared" si="0"/>
        <v>0</v>
      </c>
    </row>
    <row r="44" spans="1:8" ht="12.75">
      <c r="A44" s="4" t="s">
        <v>95</v>
      </c>
      <c r="H44" s="13">
        <f t="shared" si="0"/>
        <v>0</v>
      </c>
    </row>
    <row r="45" spans="2:8" ht="25.5">
      <c r="B45" s="4" t="s">
        <v>9</v>
      </c>
      <c r="C45" s="4" t="s">
        <v>96</v>
      </c>
      <c r="D45" s="7" t="s">
        <v>97</v>
      </c>
      <c r="E45" s="4" t="s">
        <v>75</v>
      </c>
      <c r="F45" s="225">
        <v>35</v>
      </c>
      <c r="H45" s="13">
        <f t="shared" si="0"/>
        <v>0</v>
      </c>
    </row>
    <row r="46" spans="2:8" ht="38.25">
      <c r="B46" s="4" t="s">
        <v>16</v>
      </c>
      <c r="C46" s="4" t="s">
        <v>98</v>
      </c>
      <c r="D46" s="162" t="s">
        <v>562</v>
      </c>
      <c r="E46" s="4" t="s">
        <v>75</v>
      </c>
      <c r="F46" s="225">
        <v>3249</v>
      </c>
      <c r="H46" s="13">
        <f t="shared" si="0"/>
        <v>0</v>
      </c>
    </row>
    <row r="47" spans="2:8" ht="25.5">
      <c r="B47" s="4" t="s">
        <v>26</v>
      </c>
      <c r="C47" s="4" t="s">
        <v>563</v>
      </c>
      <c r="D47" s="7" t="s">
        <v>564</v>
      </c>
      <c r="E47" s="4" t="s">
        <v>75</v>
      </c>
      <c r="F47" s="225">
        <v>403</v>
      </c>
      <c r="H47" s="13">
        <f t="shared" si="0"/>
        <v>0</v>
      </c>
    </row>
    <row r="48" spans="2:8" ht="12.75">
      <c r="B48" s="4" t="s">
        <v>29</v>
      </c>
      <c r="C48" s="4" t="s">
        <v>99</v>
      </c>
      <c r="D48" s="7" t="s">
        <v>100</v>
      </c>
      <c r="E48" s="4" t="s">
        <v>75</v>
      </c>
      <c r="F48" s="225">
        <v>191</v>
      </c>
      <c r="H48" s="13">
        <f t="shared" si="0"/>
        <v>0</v>
      </c>
    </row>
    <row r="49" spans="2:8" ht="12.75">
      <c r="B49" s="4" t="s">
        <v>32</v>
      </c>
      <c r="C49" s="4" t="s">
        <v>101</v>
      </c>
      <c r="D49" s="7" t="s">
        <v>102</v>
      </c>
      <c r="E49" s="4" t="s">
        <v>75</v>
      </c>
      <c r="F49" s="225">
        <v>1256</v>
      </c>
      <c r="H49" s="13">
        <f t="shared" si="0"/>
        <v>0</v>
      </c>
    </row>
    <row r="50" spans="1:8" ht="12.75">
      <c r="A50" s="4" t="s">
        <v>103</v>
      </c>
      <c r="H50" s="13">
        <f t="shared" si="0"/>
        <v>0</v>
      </c>
    </row>
    <row r="51" spans="2:8" ht="25.5">
      <c r="B51" s="4" t="s">
        <v>9</v>
      </c>
      <c r="C51" s="4" t="s">
        <v>104</v>
      </c>
      <c r="D51" s="7" t="s">
        <v>105</v>
      </c>
      <c r="E51" s="4" t="s">
        <v>22</v>
      </c>
      <c r="F51" s="225">
        <v>1365</v>
      </c>
      <c r="H51" s="13">
        <f t="shared" si="0"/>
        <v>0</v>
      </c>
    </row>
    <row r="52" spans="2:8" ht="25.5">
      <c r="B52" s="4" t="s">
        <v>16</v>
      </c>
      <c r="C52" s="4" t="s">
        <v>106</v>
      </c>
      <c r="D52" s="7" t="s">
        <v>107</v>
      </c>
      <c r="E52" s="4" t="s">
        <v>22</v>
      </c>
      <c r="F52" s="225">
        <v>287</v>
      </c>
      <c r="H52" s="13">
        <f t="shared" si="0"/>
        <v>0</v>
      </c>
    </row>
    <row r="53" spans="2:8" ht="25.5">
      <c r="B53" s="4" t="s">
        <v>26</v>
      </c>
      <c r="C53" s="4" t="s">
        <v>108</v>
      </c>
      <c r="D53" s="7" t="s">
        <v>109</v>
      </c>
      <c r="E53" s="4" t="s">
        <v>22</v>
      </c>
      <c r="F53" s="225">
        <v>53</v>
      </c>
      <c r="H53" s="13">
        <f t="shared" si="0"/>
        <v>0</v>
      </c>
    </row>
    <row r="54" spans="2:8" ht="12.75">
      <c r="B54" s="4" t="s">
        <v>29</v>
      </c>
      <c r="C54" s="4" t="s">
        <v>110</v>
      </c>
      <c r="D54" s="7" t="s">
        <v>111</v>
      </c>
      <c r="E54" s="4" t="s">
        <v>22</v>
      </c>
      <c r="F54" s="225">
        <v>20</v>
      </c>
      <c r="H54" s="13">
        <f t="shared" si="0"/>
        <v>0</v>
      </c>
    </row>
    <row r="55" spans="1:8" ht="12.75">
      <c r="A55" s="4" t="s">
        <v>112</v>
      </c>
      <c r="H55" s="13">
        <f t="shared" si="0"/>
        <v>0</v>
      </c>
    </row>
    <row r="56" spans="2:8" ht="12.75">
      <c r="B56" s="4" t="s">
        <v>9</v>
      </c>
      <c r="C56" s="4" t="s">
        <v>565</v>
      </c>
      <c r="D56" s="7" t="s">
        <v>566</v>
      </c>
      <c r="E56" s="4" t="s">
        <v>75</v>
      </c>
      <c r="F56" s="225">
        <v>264</v>
      </c>
      <c r="H56" s="13">
        <f t="shared" si="0"/>
        <v>0</v>
      </c>
    </row>
    <row r="57" spans="2:8" ht="25.5">
      <c r="B57" s="4" t="s">
        <v>16</v>
      </c>
      <c r="C57" s="4" t="s">
        <v>113</v>
      </c>
      <c r="D57" s="7" t="s">
        <v>114</v>
      </c>
      <c r="E57" s="4" t="s">
        <v>75</v>
      </c>
      <c r="F57" s="225">
        <v>5771</v>
      </c>
      <c r="H57" s="13">
        <f t="shared" si="0"/>
        <v>0</v>
      </c>
    </row>
    <row r="58" spans="2:8" ht="12.75">
      <c r="B58" s="4" t="s">
        <v>26</v>
      </c>
      <c r="C58" s="4" t="s">
        <v>115</v>
      </c>
      <c r="D58" s="7" t="s">
        <v>117</v>
      </c>
      <c r="E58" s="4" t="s">
        <v>116</v>
      </c>
      <c r="F58" s="225">
        <v>1469</v>
      </c>
      <c r="H58" s="13">
        <f t="shared" si="0"/>
        <v>0</v>
      </c>
    </row>
    <row r="59" spans="2:8" ht="25.5">
      <c r="B59" s="4" t="s">
        <v>29</v>
      </c>
      <c r="C59" s="4" t="s">
        <v>118</v>
      </c>
      <c r="D59" s="7" t="s">
        <v>119</v>
      </c>
      <c r="E59" s="4" t="s">
        <v>116</v>
      </c>
      <c r="F59" s="225">
        <v>20</v>
      </c>
      <c r="H59" s="13">
        <f t="shared" si="0"/>
        <v>0</v>
      </c>
    </row>
    <row r="60" spans="1:8" ht="12.75">
      <c r="A60" s="4" t="s">
        <v>120</v>
      </c>
      <c r="H60" s="13">
        <f t="shared" si="0"/>
        <v>0</v>
      </c>
    </row>
    <row r="61" spans="1:8" ht="12.75">
      <c r="A61" s="4" t="s">
        <v>121</v>
      </c>
      <c r="H61" s="13">
        <f t="shared" si="0"/>
        <v>0</v>
      </c>
    </row>
    <row r="62" spans="2:8" ht="38.25">
      <c r="B62" s="4" t="s">
        <v>9</v>
      </c>
      <c r="C62" s="4" t="s">
        <v>122</v>
      </c>
      <c r="D62" s="7" t="s">
        <v>123</v>
      </c>
      <c r="E62" s="4" t="s">
        <v>75</v>
      </c>
      <c r="F62" s="225">
        <v>1904</v>
      </c>
      <c r="H62" s="13">
        <f t="shared" si="0"/>
        <v>0</v>
      </c>
    </row>
    <row r="63" spans="2:8" ht="25.5">
      <c r="B63" s="4" t="s">
        <v>16</v>
      </c>
      <c r="C63" s="4" t="s">
        <v>124</v>
      </c>
      <c r="D63" s="7" t="s">
        <v>125</v>
      </c>
      <c r="E63" s="4" t="s">
        <v>75</v>
      </c>
      <c r="F63" s="225">
        <v>22</v>
      </c>
      <c r="H63" s="13">
        <f t="shared" si="0"/>
        <v>0</v>
      </c>
    </row>
    <row r="64" spans="2:8" ht="25.5">
      <c r="B64" s="4" t="s">
        <v>26</v>
      </c>
      <c r="C64" s="4" t="s">
        <v>126</v>
      </c>
      <c r="D64" s="7" t="s">
        <v>127</v>
      </c>
      <c r="E64" s="4" t="s">
        <v>22</v>
      </c>
      <c r="F64" s="225">
        <v>5570</v>
      </c>
      <c r="H64" s="13">
        <f t="shared" si="0"/>
        <v>0</v>
      </c>
    </row>
    <row r="65" spans="2:8" ht="25.5">
      <c r="B65" s="4" t="s">
        <v>29</v>
      </c>
      <c r="C65" s="4" t="s">
        <v>128</v>
      </c>
      <c r="D65" s="7" t="s">
        <v>129</v>
      </c>
      <c r="E65" s="4" t="s">
        <v>22</v>
      </c>
      <c r="F65" s="225">
        <v>99</v>
      </c>
      <c r="H65" s="13">
        <f t="shared" si="0"/>
        <v>0</v>
      </c>
    </row>
    <row r="66" spans="1:8" ht="12.75">
      <c r="A66" s="4" t="s">
        <v>130</v>
      </c>
      <c r="H66" s="13">
        <f t="shared" si="0"/>
        <v>0</v>
      </c>
    </row>
    <row r="67" spans="2:8" ht="25.5">
      <c r="B67" s="4" t="s">
        <v>9</v>
      </c>
      <c r="C67" s="4" t="s">
        <v>131</v>
      </c>
      <c r="D67" s="7" t="s">
        <v>132</v>
      </c>
      <c r="E67" s="4" t="s">
        <v>22</v>
      </c>
      <c r="F67" s="225">
        <v>2017</v>
      </c>
      <c r="H67" s="13">
        <f t="shared" si="0"/>
        <v>0</v>
      </c>
    </row>
    <row r="68" spans="2:8" ht="25.5">
      <c r="B68" s="4" t="s">
        <v>16</v>
      </c>
      <c r="C68" s="4" t="s">
        <v>133</v>
      </c>
      <c r="D68" s="7" t="s">
        <v>134</v>
      </c>
      <c r="E68" s="4" t="s">
        <v>22</v>
      </c>
      <c r="F68" s="225">
        <v>5705</v>
      </c>
      <c r="H68" s="13">
        <f t="shared" si="0"/>
        <v>0</v>
      </c>
    </row>
    <row r="69" spans="2:8" ht="12.75">
      <c r="B69" s="4" t="s">
        <v>26</v>
      </c>
      <c r="C69" s="4" t="s">
        <v>135</v>
      </c>
      <c r="D69" s="7" t="s">
        <v>137</v>
      </c>
      <c r="E69" s="4" t="s">
        <v>136</v>
      </c>
      <c r="F69" s="225">
        <v>1</v>
      </c>
      <c r="H69" s="13">
        <f t="shared" si="0"/>
        <v>0</v>
      </c>
    </row>
    <row r="70" spans="1:8" ht="12.75">
      <c r="A70" s="4" t="s">
        <v>138</v>
      </c>
      <c r="H70" s="13">
        <f t="shared" si="0"/>
        <v>0</v>
      </c>
    </row>
    <row r="71" spans="2:8" ht="25.5">
      <c r="B71" s="4" t="s">
        <v>9</v>
      </c>
      <c r="C71" s="4" t="s">
        <v>567</v>
      </c>
      <c r="D71" s="7" t="s">
        <v>139</v>
      </c>
      <c r="E71" s="4" t="s">
        <v>75</v>
      </c>
      <c r="F71" s="225">
        <v>16</v>
      </c>
      <c r="H71" s="13">
        <f t="shared" si="0"/>
        <v>0</v>
      </c>
    </row>
    <row r="72" spans="1:8" ht="12.75">
      <c r="A72" s="4" t="s">
        <v>140</v>
      </c>
      <c r="H72" s="13">
        <f t="shared" si="0"/>
        <v>0</v>
      </c>
    </row>
    <row r="73" spans="2:8" ht="38.25">
      <c r="B73" s="4" t="s">
        <v>9</v>
      </c>
      <c r="C73" s="4" t="s">
        <v>141</v>
      </c>
      <c r="D73" s="7" t="s">
        <v>142</v>
      </c>
      <c r="E73" s="4" t="s">
        <v>22</v>
      </c>
      <c r="F73" s="225">
        <v>29</v>
      </c>
      <c r="H73" s="13">
        <f aca="true" t="shared" si="1" ref="H73:H136">F73*G73</f>
        <v>0</v>
      </c>
    </row>
    <row r="74" spans="2:8" ht="38.25">
      <c r="B74" s="4" t="s">
        <v>16</v>
      </c>
      <c r="C74" s="4" t="s">
        <v>143</v>
      </c>
      <c r="D74" s="162" t="s">
        <v>568</v>
      </c>
      <c r="E74" s="4" t="s">
        <v>22</v>
      </c>
      <c r="F74" s="225">
        <v>46</v>
      </c>
      <c r="H74" s="13">
        <f t="shared" si="1"/>
        <v>0</v>
      </c>
    </row>
    <row r="75" spans="2:8" ht="12.75">
      <c r="B75" s="4" t="s">
        <v>26</v>
      </c>
      <c r="C75" s="4" t="s">
        <v>569</v>
      </c>
      <c r="D75" s="7" t="s">
        <v>144</v>
      </c>
      <c r="E75" s="4" t="s">
        <v>22</v>
      </c>
      <c r="F75" s="225">
        <v>72</v>
      </c>
      <c r="H75" s="13">
        <f t="shared" si="1"/>
        <v>0</v>
      </c>
    </row>
    <row r="76" spans="2:8" ht="38.25">
      <c r="B76" s="4" t="s">
        <v>29</v>
      </c>
      <c r="C76" s="4" t="s">
        <v>570</v>
      </c>
      <c r="D76" s="7" t="s">
        <v>145</v>
      </c>
      <c r="E76" s="4" t="s">
        <v>18</v>
      </c>
      <c r="F76" s="225">
        <v>268</v>
      </c>
      <c r="H76" s="13">
        <f t="shared" si="1"/>
        <v>0</v>
      </c>
    </row>
    <row r="77" spans="2:8" ht="38.25">
      <c r="B77" s="4" t="s">
        <v>32</v>
      </c>
      <c r="C77" s="4" t="s">
        <v>571</v>
      </c>
      <c r="D77" s="7" t="s">
        <v>146</v>
      </c>
      <c r="E77" s="4" t="s">
        <v>18</v>
      </c>
      <c r="F77" s="225">
        <v>178</v>
      </c>
      <c r="H77" s="13">
        <f t="shared" si="1"/>
        <v>0</v>
      </c>
    </row>
    <row r="78" spans="1:8" ht="12.75">
      <c r="A78" s="4" t="s">
        <v>147</v>
      </c>
      <c r="H78" s="13">
        <f t="shared" si="1"/>
        <v>0</v>
      </c>
    </row>
    <row r="79" spans="2:8" ht="25.5">
      <c r="B79" s="4" t="s">
        <v>9</v>
      </c>
      <c r="C79" s="4" t="s">
        <v>148</v>
      </c>
      <c r="D79" s="7" t="s">
        <v>149</v>
      </c>
      <c r="E79" s="4" t="s">
        <v>61</v>
      </c>
      <c r="F79" s="225">
        <v>1166</v>
      </c>
      <c r="H79" s="13">
        <f t="shared" si="1"/>
        <v>0</v>
      </c>
    </row>
    <row r="80" spans="2:8" ht="25.5">
      <c r="B80" s="4" t="s">
        <v>16</v>
      </c>
      <c r="C80" s="4" t="s">
        <v>150</v>
      </c>
      <c r="D80" s="7" t="s">
        <v>151</v>
      </c>
      <c r="E80" s="4" t="s">
        <v>61</v>
      </c>
      <c r="F80" s="225">
        <v>223</v>
      </c>
      <c r="H80" s="13">
        <f t="shared" si="1"/>
        <v>0</v>
      </c>
    </row>
    <row r="81" spans="2:8" ht="38.25">
      <c r="B81" s="4" t="s">
        <v>26</v>
      </c>
      <c r="C81" s="4" t="s">
        <v>572</v>
      </c>
      <c r="D81" s="7" t="s">
        <v>152</v>
      </c>
      <c r="E81" s="4" t="s">
        <v>61</v>
      </c>
      <c r="F81" s="225">
        <v>35</v>
      </c>
      <c r="H81" s="13">
        <f t="shared" si="1"/>
        <v>0</v>
      </c>
    </row>
    <row r="82" spans="2:8" ht="25.5">
      <c r="B82" s="4" t="s">
        <v>29</v>
      </c>
      <c r="C82" s="4" t="s">
        <v>573</v>
      </c>
      <c r="D82" s="7" t="s">
        <v>153</v>
      </c>
      <c r="E82" s="4" t="s">
        <v>61</v>
      </c>
      <c r="F82" s="225">
        <v>1008</v>
      </c>
      <c r="H82" s="13">
        <f t="shared" si="1"/>
        <v>0</v>
      </c>
    </row>
    <row r="83" spans="1:8" ht="12.75">
      <c r="A83" s="4" t="s">
        <v>154</v>
      </c>
      <c r="H83" s="13">
        <f t="shared" si="1"/>
        <v>0</v>
      </c>
    </row>
    <row r="84" spans="2:8" ht="12.75">
      <c r="B84" s="4" t="s">
        <v>9</v>
      </c>
      <c r="C84" s="4" t="s">
        <v>155</v>
      </c>
      <c r="D84" s="7" t="s">
        <v>156</v>
      </c>
      <c r="E84" s="4" t="s">
        <v>75</v>
      </c>
      <c r="F84" s="225">
        <v>17</v>
      </c>
      <c r="H84" s="13">
        <f t="shared" si="1"/>
        <v>0</v>
      </c>
    </row>
    <row r="85" spans="2:8" ht="12.75">
      <c r="B85" s="4" t="s">
        <v>16</v>
      </c>
      <c r="C85" s="4" t="s">
        <v>157</v>
      </c>
      <c r="D85" s="7" t="s">
        <v>158</v>
      </c>
      <c r="E85" s="4" t="s">
        <v>75</v>
      </c>
      <c r="F85" s="225">
        <v>12</v>
      </c>
      <c r="H85" s="13">
        <f t="shared" si="1"/>
        <v>0</v>
      </c>
    </row>
    <row r="86" spans="1:8" ht="12.75">
      <c r="A86" s="4" t="s">
        <v>574</v>
      </c>
      <c r="H86" s="13">
        <f t="shared" si="1"/>
        <v>0</v>
      </c>
    </row>
    <row r="87" spans="1:8" ht="12.75">
      <c r="A87" s="4" t="s">
        <v>575</v>
      </c>
      <c r="H87" s="13">
        <f t="shared" si="1"/>
        <v>0</v>
      </c>
    </row>
    <row r="88" spans="2:8" ht="38.25">
      <c r="B88" s="4" t="s">
        <v>9</v>
      </c>
      <c r="C88" s="4" t="s">
        <v>161</v>
      </c>
      <c r="D88" s="7" t="s">
        <v>162</v>
      </c>
      <c r="E88" s="4" t="s">
        <v>22</v>
      </c>
      <c r="F88" s="225">
        <v>34</v>
      </c>
      <c r="H88" s="13">
        <f t="shared" si="1"/>
        <v>0</v>
      </c>
    </row>
    <row r="89" spans="2:8" ht="51">
      <c r="B89" s="4" t="s">
        <v>16</v>
      </c>
      <c r="C89" s="4" t="s">
        <v>163</v>
      </c>
      <c r="D89" s="7" t="s">
        <v>164</v>
      </c>
      <c r="E89" s="4" t="s">
        <v>61</v>
      </c>
      <c r="F89" s="225">
        <v>52</v>
      </c>
      <c r="H89" s="13">
        <f t="shared" si="1"/>
        <v>0</v>
      </c>
    </row>
    <row r="90" spans="2:8" ht="12.75">
      <c r="B90" s="4" t="s">
        <v>26</v>
      </c>
      <c r="C90" s="4" t="s">
        <v>165</v>
      </c>
      <c r="D90" s="7" t="s">
        <v>166</v>
      </c>
      <c r="E90" s="4" t="s">
        <v>61</v>
      </c>
      <c r="F90" s="225">
        <v>55</v>
      </c>
      <c r="H90" s="13">
        <f t="shared" si="1"/>
        <v>0</v>
      </c>
    </row>
    <row r="91" spans="2:8" ht="25.5">
      <c r="B91" s="4" t="s">
        <v>29</v>
      </c>
      <c r="C91" s="4" t="s">
        <v>167</v>
      </c>
      <c r="D91" s="7" t="s">
        <v>168</v>
      </c>
      <c r="E91" s="4" t="s">
        <v>61</v>
      </c>
      <c r="F91" s="225">
        <v>4.5</v>
      </c>
      <c r="H91" s="13">
        <f t="shared" si="1"/>
        <v>0</v>
      </c>
    </row>
    <row r="92" spans="1:8" ht="12.75">
      <c r="A92" s="4" t="s">
        <v>576</v>
      </c>
      <c r="H92" s="13">
        <f t="shared" si="1"/>
        <v>0</v>
      </c>
    </row>
    <row r="93" spans="2:8" ht="38.25">
      <c r="B93" s="4" t="s">
        <v>9</v>
      </c>
      <c r="C93" s="4" t="s">
        <v>169</v>
      </c>
      <c r="D93" s="7" t="s">
        <v>170</v>
      </c>
      <c r="E93" s="4" t="s">
        <v>61</v>
      </c>
      <c r="F93" s="225">
        <v>750</v>
      </c>
      <c r="H93" s="13">
        <f t="shared" si="1"/>
        <v>0</v>
      </c>
    </row>
    <row r="94" spans="2:8" ht="38.25">
      <c r="B94" s="4" t="s">
        <v>16</v>
      </c>
      <c r="C94" s="4" t="s">
        <v>171</v>
      </c>
      <c r="D94" s="7" t="s">
        <v>172</v>
      </c>
      <c r="E94" s="4" t="s">
        <v>61</v>
      </c>
      <c r="F94" s="225">
        <v>40</v>
      </c>
      <c r="H94" s="13">
        <f t="shared" si="1"/>
        <v>0</v>
      </c>
    </row>
    <row r="95" spans="1:8" ht="12.75">
      <c r="A95" s="4" t="s">
        <v>577</v>
      </c>
      <c r="H95" s="13">
        <f t="shared" si="1"/>
        <v>0</v>
      </c>
    </row>
    <row r="96" spans="2:8" ht="51">
      <c r="B96" s="4" t="s">
        <v>9</v>
      </c>
      <c r="C96" s="4" t="s">
        <v>578</v>
      </c>
      <c r="D96" s="162" t="s">
        <v>579</v>
      </c>
      <c r="E96" s="4" t="s">
        <v>61</v>
      </c>
      <c r="F96" s="225">
        <v>145</v>
      </c>
      <c r="H96" s="13">
        <f t="shared" si="1"/>
        <v>0</v>
      </c>
    </row>
    <row r="97" spans="2:8" ht="51">
      <c r="B97" s="4" t="s">
        <v>16</v>
      </c>
      <c r="C97" s="4" t="s">
        <v>580</v>
      </c>
      <c r="D97" s="162" t="s">
        <v>581</v>
      </c>
      <c r="E97" s="4" t="s">
        <v>61</v>
      </c>
      <c r="F97" s="225">
        <v>55</v>
      </c>
      <c r="H97" s="13">
        <f t="shared" si="1"/>
        <v>0</v>
      </c>
    </row>
    <row r="98" spans="2:8" ht="51">
      <c r="B98" s="4" t="s">
        <v>26</v>
      </c>
      <c r="C98" s="4" t="s">
        <v>582</v>
      </c>
      <c r="D98" s="162" t="s">
        <v>583</v>
      </c>
      <c r="E98" s="4" t="s">
        <v>61</v>
      </c>
      <c r="F98" s="225">
        <v>391</v>
      </c>
      <c r="H98" s="13">
        <f t="shared" si="1"/>
        <v>0</v>
      </c>
    </row>
    <row r="99" spans="2:8" ht="51">
      <c r="B99" s="4" t="s">
        <v>29</v>
      </c>
      <c r="C99" s="4" t="s">
        <v>584</v>
      </c>
      <c r="D99" s="162" t="s">
        <v>585</v>
      </c>
      <c r="E99" s="4" t="s">
        <v>61</v>
      </c>
      <c r="F99" s="225">
        <v>200</v>
      </c>
      <c r="H99" s="13">
        <f t="shared" si="1"/>
        <v>0</v>
      </c>
    </row>
    <row r="100" spans="2:8" ht="51">
      <c r="B100" s="4" t="s">
        <v>32</v>
      </c>
      <c r="C100" s="4" t="s">
        <v>586</v>
      </c>
      <c r="D100" s="162" t="s">
        <v>587</v>
      </c>
      <c r="E100" s="4" t="s">
        <v>61</v>
      </c>
      <c r="F100" s="225">
        <v>90</v>
      </c>
      <c r="H100" s="13">
        <f t="shared" si="1"/>
        <v>0</v>
      </c>
    </row>
    <row r="101" spans="2:8" ht="51">
      <c r="B101" s="4" t="s">
        <v>35</v>
      </c>
      <c r="C101" s="4" t="s">
        <v>588</v>
      </c>
      <c r="D101" s="162" t="s">
        <v>589</v>
      </c>
      <c r="E101" s="4" t="s">
        <v>61</v>
      </c>
      <c r="F101" s="225">
        <v>102</v>
      </c>
      <c r="H101" s="13">
        <f t="shared" si="1"/>
        <v>0</v>
      </c>
    </row>
    <row r="102" spans="2:8" ht="51">
      <c r="B102" s="4" t="s">
        <v>38</v>
      </c>
      <c r="C102" s="4" t="s">
        <v>590</v>
      </c>
      <c r="D102" s="162" t="s">
        <v>591</v>
      </c>
      <c r="E102" s="4" t="s">
        <v>61</v>
      </c>
      <c r="F102" s="225">
        <v>50</v>
      </c>
      <c r="H102" s="13">
        <f t="shared" si="1"/>
        <v>0</v>
      </c>
    </row>
    <row r="103" spans="1:8" ht="12.75">
      <c r="A103" s="4" t="s">
        <v>592</v>
      </c>
      <c r="H103" s="13">
        <f t="shared" si="1"/>
        <v>0</v>
      </c>
    </row>
    <row r="104" spans="2:8" ht="25.5">
      <c r="B104" s="4" t="s">
        <v>9</v>
      </c>
      <c r="C104" s="4" t="s">
        <v>173</v>
      </c>
      <c r="D104" s="7" t="s">
        <v>174</v>
      </c>
      <c r="E104" s="4" t="s">
        <v>18</v>
      </c>
      <c r="F104" s="225">
        <v>40</v>
      </c>
      <c r="H104" s="13">
        <f t="shared" si="1"/>
        <v>0</v>
      </c>
    </row>
    <row r="105" spans="2:8" ht="25.5">
      <c r="B105" s="4" t="s">
        <v>16</v>
      </c>
      <c r="C105" s="4" t="s">
        <v>175</v>
      </c>
      <c r="D105" s="7" t="s">
        <v>176</v>
      </c>
      <c r="E105" s="4" t="s">
        <v>18</v>
      </c>
      <c r="F105" s="225">
        <v>20</v>
      </c>
      <c r="H105" s="13">
        <f t="shared" si="1"/>
        <v>0</v>
      </c>
    </row>
    <row r="106" spans="2:8" ht="25.5">
      <c r="B106" s="4" t="s">
        <v>26</v>
      </c>
      <c r="C106" s="4" t="s">
        <v>593</v>
      </c>
      <c r="D106" s="7" t="s">
        <v>594</v>
      </c>
      <c r="E106" s="4" t="s">
        <v>18</v>
      </c>
      <c r="F106" s="225">
        <v>2</v>
      </c>
      <c r="H106" s="13">
        <f t="shared" si="1"/>
        <v>0</v>
      </c>
    </row>
    <row r="107" spans="2:8" ht="25.5">
      <c r="B107" s="4" t="s">
        <v>29</v>
      </c>
      <c r="C107" s="4" t="s">
        <v>595</v>
      </c>
      <c r="D107" s="7" t="s">
        <v>596</v>
      </c>
      <c r="E107" s="4" t="s">
        <v>18</v>
      </c>
      <c r="F107" s="225">
        <v>4</v>
      </c>
      <c r="H107" s="13">
        <f t="shared" si="1"/>
        <v>0</v>
      </c>
    </row>
    <row r="108" spans="2:8" ht="25.5">
      <c r="B108" s="4" t="s">
        <v>32</v>
      </c>
      <c r="C108" s="4" t="s">
        <v>597</v>
      </c>
      <c r="D108" s="7" t="s">
        <v>598</v>
      </c>
      <c r="E108" s="4" t="s">
        <v>18</v>
      </c>
      <c r="F108" s="225">
        <v>4</v>
      </c>
      <c r="H108" s="13">
        <f t="shared" si="1"/>
        <v>0</v>
      </c>
    </row>
    <row r="109" spans="2:8" ht="25.5">
      <c r="B109" s="4" t="s">
        <v>35</v>
      </c>
      <c r="C109" s="4" t="s">
        <v>177</v>
      </c>
      <c r="D109" s="7" t="s">
        <v>178</v>
      </c>
      <c r="E109" s="4" t="s">
        <v>18</v>
      </c>
      <c r="F109" s="225">
        <v>36</v>
      </c>
      <c r="H109" s="13">
        <f t="shared" si="1"/>
        <v>0</v>
      </c>
    </row>
    <row r="110" spans="2:8" ht="25.5">
      <c r="B110" s="4" t="s">
        <v>38</v>
      </c>
      <c r="C110" s="4" t="s">
        <v>179</v>
      </c>
      <c r="D110" s="7" t="s">
        <v>180</v>
      </c>
      <c r="E110" s="4" t="s">
        <v>18</v>
      </c>
      <c r="F110" s="225">
        <v>6</v>
      </c>
      <c r="H110" s="13">
        <f t="shared" si="1"/>
        <v>0</v>
      </c>
    </row>
    <row r="111" spans="2:8" ht="38.25">
      <c r="B111" s="4" t="s">
        <v>41</v>
      </c>
      <c r="C111" s="4" t="s">
        <v>181</v>
      </c>
      <c r="D111" s="7" t="s">
        <v>182</v>
      </c>
      <c r="E111" s="4" t="s">
        <v>18</v>
      </c>
      <c r="F111" s="225">
        <v>24</v>
      </c>
      <c r="H111" s="13">
        <f t="shared" si="1"/>
        <v>0</v>
      </c>
    </row>
    <row r="112" spans="2:8" ht="25.5">
      <c r="B112" s="4" t="s">
        <v>44</v>
      </c>
      <c r="C112" s="4" t="s">
        <v>183</v>
      </c>
      <c r="D112" s="162" t="s">
        <v>247</v>
      </c>
      <c r="E112" s="4" t="s">
        <v>18</v>
      </c>
      <c r="F112" s="225">
        <v>4</v>
      </c>
      <c r="H112" s="13">
        <f t="shared" si="1"/>
        <v>0</v>
      </c>
    </row>
    <row r="113" spans="2:8" ht="12.75">
      <c r="B113" s="4" t="s">
        <v>47</v>
      </c>
      <c r="C113" s="4" t="s">
        <v>599</v>
      </c>
      <c r="D113" s="7" t="s">
        <v>184</v>
      </c>
      <c r="E113" s="4" t="s">
        <v>61</v>
      </c>
      <c r="F113" s="225">
        <v>26</v>
      </c>
      <c r="H113" s="13">
        <f t="shared" si="1"/>
        <v>0</v>
      </c>
    </row>
    <row r="114" spans="2:8" ht="12.75">
      <c r="B114" s="4" t="s">
        <v>50</v>
      </c>
      <c r="C114" s="4" t="s">
        <v>600</v>
      </c>
      <c r="D114" s="7" t="s">
        <v>185</v>
      </c>
      <c r="E114" s="4" t="s">
        <v>18</v>
      </c>
      <c r="F114" s="225">
        <v>24</v>
      </c>
      <c r="H114" s="13">
        <f t="shared" si="1"/>
        <v>0</v>
      </c>
    </row>
    <row r="115" spans="1:8" ht="12.75">
      <c r="A115" s="4" t="s">
        <v>601</v>
      </c>
      <c r="H115" s="13">
        <f t="shared" si="1"/>
        <v>0</v>
      </c>
    </row>
    <row r="116" spans="2:8" ht="25.5">
      <c r="B116" s="4" t="s">
        <v>9</v>
      </c>
      <c r="C116" s="4" t="s">
        <v>186</v>
      </c>
      <c r="D116" s="7" t="s">
        <v>187</v>
      </c>
      <c r="E116" s="4" t="s">
        <v>61</v>
      </c>
      <c r="F116" s="225">
        <v>7</v>
      </c>
      <c r="H116" s="13">
        <f t="shared" si="1"/>
        <v>0</v>
      </c>
    </row>
    <row r="117" spans="2:8" ht="25.5">
      <c r="B117" s="4" t="s">
        <v>16</v>
      </c>
      <c r="C117" s="4" t="s">
        <v>188</v>
      </c>
      <c r="D117" s="7" t="s">
        <v>189</v>
      </c>
      <c r="E117" s="4" t="s">
        <v>61</v>
      </c>
      <c r="F117" s="225">
        <v>3</v>
      </c>
      <c r="H117" s="13">
        <f t="shared" si="1"/>
        <v>0</v>
      </c>
    </row>
    <row r="118" spans="2:8" ht="38.25">
      <c r="B118" s="4" t="s">
        <v>26</v>
      </c>
      <c r="C118" s="4" t="s">
        <v>190</v>
      </c>
      <c r="D118" s="7" t="s">
        <v>191</v>
      </c>
      <c r="E118" s="4" t="s">
        <v>18</v>
      </c>
      <c r="F118" s="225">
        <v>2</v>
      </c>
      <c r="H118" s="13">
        <f t="shared" si="1"/>
        <v>0</v>
      </c>
    </row>
    <row r="119" spans="2:8" ht="38.25">
      <c r="B119" s="4" t="s">
        <v>29</v>
      </c>
      <c r="C119" s="4" t="s">
        <v>192</v>
      </c>
      <c r="D119" s="7" t="s">
        <v>193</v>
      </c>
      <c r="E119" s="4" t="s">
        <v>18</v>
      </c>
      <c r="F119" s="225">
        <v>1</v>
      </c>
      <c r="H119" s="13">
        <f t="shared" si="1"/>
        <v>0</v>
      </c>
    </row>
    <row r="120" spans="1:8" ht="12.75">
      <c r="A120" s="4" t="s">
        <v>602</v>
      </c>
      <c r="H120" s="13">
        <f t="shared" si="1"/>
        <v>0</v>
      </c>
    </row>
    <row r="121" spans="2:8" ht="25.5">
      <c r="B121" s="4" t="s">
        <v>9</v>
      </c>
      <c r="C121" s="4" t="s">
        <v>159</v>
      </c>
      <c r="D121" s="7" t="s">
        <v>160</v>
      </c>
      <c r="E121" s="4" t="s">
        <v>75</v>
      </c>
      <c r="F121" s="225">
        <v>8</v>
      </c>
      <c r="H121" s="13">
        <f t="shared" si="1"/>
        <v>0</v>
      </c>
    </row>
    <row r="122" spans="1:8" ht="12.75">
      <c r="A122" s="4" t="s">
        <v>194</v>
      </c>
      <c r="H122" s="13">
        <f t="shared" si="1"/>
        <v>0</v>
      </c>
    </row>
    <row r="123" spans="1:8" ht="12.75">
      <c r="A123" s="4" t="s">
        <v>195</v>
      </c>
      <c r="H123" s="13">
        <f t="shared" si="1"/>
        <v>0</v>
      </c>
    </row>
    <row r="124" spans="2:8" ht="25.5">
      <c r="B124" s="4" t="s">
        <v>9</v>
      </c>
      <c r="C124" s="4" t="s">
        <v>196</v>
      </c>
      <c r="D124" s="7" t="s">
        <v>197</v>
      </c>
      <c r="E124" s="4" t="s">
        <v>18</v>
      </c>
      <c r="F124" s="225">
        <v>17</v>
      </c>
      <c r="H124" s="13">
        <f t="shared" si="1"/>
        <v>0</v>
      </c>
    </row>
    <row r="125" spans="2:8" ht="38.25">
      <c r="B125" s="4" t="s">
        <v>16</v>
      </c>
      <c r="C125" s="4" t="s">
        <v>603</v>
      </c>
      <c r="D125" s="7" t="s">
        <v>604</v>
      </c>
      <c r="E125" s="4" t="s">
        <v>18</v>
      </c>
      <c r="F125" s="225">
        <v>1</v>
      </c>
      <c r="H125" s="13">
        <f t="shared" si="1"/>
        <v>0</v>
      </c>
    </row>
    <row r="126" spans="2:8" ht="38.25">
      <c r="B126" s="4" t="s">
        <v>26</v>
      </c>
      <c r="C126" s="4" t="s">
        <v>198</v>
      </c>
      <c r="D126" s="7" t="s">
        <v>199</v>
      </c>
      <c r="E126" s="4" t="s">
        <v>18</v>
      </c>
      <c r="F126" s="225">
        <v>1</v>
      </c>
      <c r="H126" s="13">
        <f t="shared" si="1"/>
        <v>0</v>
      </c>
    </row>
    <row r="127" spans="2:8" ht="38.25">
      <c r="B127" s="4" t="s">
        <v>29</v>
      </c>
      <c r="C127" s="4" t="s">
        <v>200</v>
      </c>
      <c r="D127" s="7" t="s">
        <v>201</v>
      </c>
      <c r="E127" s="4" t="s">
        <v>18</v>
      </c>
      <c r="F127" s="225">
        <v>3</v>
      </c>
      <c r="H127" s="13">
        <f t="shared" si="1"/>
        <v>0</v>
      </c>
    </row>
    <row r="128" spans="2:8" ht="38.25">
      <c r="B128" s="4" t="s">
        <v>32</v>
      </c>
      <c r="C128" s="4" t="s">
        <v>202</v>
      </c>
      <c r="D128" s="7" t="s">
        <v>203</v>
      </c>
      <c r="E128" s="4" t="s">
        <v>18</v>
      </c>
      <c r="F128" s="225">
        <v>6</v>
      </c>
      <c r="H128" s="13">
        <f t="shared" si="1"/>
        <v>0</v>
      </c>
    </row>
    <row r="129" spans="2:8" ht="38.25">
      <c r="B129" s="4" t="s">
        <v>35</v>
      </c>
      <c r="C129" s="4" t="s">
        <v>605</v>
      </c>
      <c r="D129" s="7" t="s">
        <v>606</v>
      </c>
      <c r="E129" s="4" t="s">
        <v>18</v>
      </c>
      <c r="F129" s="225">
        <v>6</v>
      </c>
      <c r="H129" s="13">
        <f t="shared" si="1"/>
        <v>0</v>
      </c>
    </row>
    <row r="130" spans="2:8" ht="25.5">
      <c r="B130" s="4" t="s">
        <v>38</v>
      </c>
      <c r="C130" s="4" t="s">
        <v>607</v>
      </c>
      <c r="D130" s="7" t="s">
        <v>608</v>
      </c>
      <c r="E130" s="4" t="s">
        <v>18</v>
      </c>
      <c r="F130" s="225">
        <v>13</v>
      </c>
      <c r="H130" s="13">
        <f t="shared" si="1"/>
        <v>0</v>
      </c>
    </row>
    <row r="131" spans="2:8" ht="38.25">
      <c r="B131" s="4" t="s">
        <v>41</v>
      </c>
      <c r="C131" s="4" t="s">
        <v>609</v>
      </c>
      <c r="D131" s="7" t="s">
        <v>204</v>
      </c>
      <c r="E131" s="4" t="s">
        <v>18</v>
      </c>
      <c r="F131" s="225">
        <v>5</v>
      </c>
      <c r="H131" s="13">
        <f t="shared" si="1"/>
        <v>0</v>
      </c>
    </row>
    <row r="132" spans="2:8" ht="38.25">
      <c r="B132" s="4" t="s">
        <v>44</v>
      </c>
      <c r="C132" s="4" t="s">
        <v>610</v>
      </c>
      <c r="D132" s="7" t="s">
        <v>205</v>
      </c>
      <c r="E132" s="4" t="s">
        <v>18</v>
      </c>
      <c r="F132" s="225">
        <v>7</v>
      </c>
      <c r="H132" s="13">
        <f t="shared" si="1"/>
        <v>0</v>
      </c>
    </row>
    <row r="133" spans="2:8" ht="38.25">
      <c r="B133" s="4" t="s">
        <v>47</v>
      </c>
      <c r="C133" s="4" t="s">
        <v>611</v>
      </c>
      <c r="D133" s="7" t="s">
        <v>612</v>
      </c>
      <c r="E133" s="4" t="s">
        <v>18</v>
      </c>
      <c r="F133" s="225">
        <v>5</v>
      </c>
      <c r="H133" s="13">
        <f t="shared" si="1"/>
        <v>0</v>
      </c>
    </row>
    <row r="134" spans="2:8" ht="38.25">
      <c r="B134" s="4" t="s">
        <v>50</v>
      </c>
      <c r="C134" s="4" t="s">
        <v>613</v>
      </c>
      <c r="D134" s="7" t="s">
        <v>614</v>
      </c>
      <c r="E134" s="4" t="s">
        <v>18</v>
      </c>
      <c r="F134" s="225">
        <v>4</v>
      </c>
      <c r="H134" s="13">
        <f t="shared" si="1"/>
        <v>0</v>
      </c>
    </row>
    <row r="135" spans="2:8" ht="38.25">
      <c r="B135" s="4" t="s">
        <v>53</v>
      </c>
      <c r="C135" s="4" t="s">
        <v>615</v>
      </c>
      <c r="D135" s="7" t="s">
        <v>616</v>
      </c>
      <c r="E135" s="4" t="s">
        <v>18</v>
      </c>
      <c r="F135" s="225">
        <v>1</v>
      </c>
      <c r="H135" s="13">
        <f t="shared" si="1"/>
        <v>0</v>
      </c>
    </row>
    <row r="136" spans="2:8" ht="25.5">
      <c r="B136" s="4" t="s">
        <v>56</v>
      </c>
      <c r="C136" s="4" t="s">
        <v>617</v>
      </c>
      <c r="D136" s="7" t="s">
        <v>618</v>
      </c>
      <c r="E136" s="4" t="s">
        <v>18</v>
      </c>
      <c r="F136" s="225">
        <v>13</v>
      </c>
      <c r="H136" s="13">
        <f t="shared" si="1"/>
        <v>0</v>
      </c>
    </row>
    <row r="137" spans="2:8" ht="12.75">
      <c r="B137" s="4" t="s">
        <v>59</v>
      </c>
      <c r="C137" s="4" t="s">
        <v>619</v>
      </c>
      <c r="D137" s="162" t="s">
        <v>620</v>
      </c>
      <c r="E137" s="4" t="s">
        <v>18</v>
      </c>
      <c r="F137" s="225">
        <v>3</v>
      </c>
      <c r="H137" s="13">
        <f aca="true" t="shared" si="2" ref="H137:H169">F137*G137</f>
        <v>0</v>
      </c>
    </row>
    <row r="138" spans="1:8" ht="12.75">
      <c r="A138" s="4" t="s">
        <v>206</v>
      </c>
      <c r="H138" s="13">
        <f t="shared" si="2"/>
        <v>0</v>
      </c>
    </row>
    <row r="139" spans="2:8" ht="51">
      <c r="B139" s="4" t="s">
        <v>9</v>
      </c>
      <c r="C139" s="4" t="s">
        <v>207</v>
      </c>
      <c r="D139" s="7" t="s">
        <v>208</v>
      </c>
      <c r="E139" s="4" t="s">
        <v>61</v>
      </c>
      <c r="F139" s="225">
        <v>1362</v>
      </c>
      <c r="H139" s="13">
        <f t="shared" si="2"/>
        <v>0</v>
      </c>
    </row>
    <row r="140" spans="2:8" ht="25.5">
      <c r="B140" s="4" t="s">
        <v>16</v>
      </c>
      <c r="C140" s="4" t="s">
        <v>209</v>
      </c>
      <c r="D140" s="7" t="s">
        <v>210</v>
      </c>
      <c r="E140" s="4" t="s">
        <v>61</v>
      </c>
      <c r="F140" s="225">
        <v>2716</v>
      </c>
      <c r="H140" s="13">
        <f t="shared" si="2"/>
        <v>0</v>
      </c>
    </row>
    <row r="141" spans="2:8" ht="51">
      <c r="B141" s="4" t="s">
        <v>26</v>
      </c>
      <c r="C141" s="4" t="s">
        <v>621</v>
      </c>
      <c r="D141" s="7" t="s">
        <v>622</v>
      </c>
      <c r="E141" s="4" t="s">
        <v>61</v>
      </c>
      <c r="F141" s="225">
        <v>28</v>
      </c>
      <c r="H141" s="13">
        <f t="shared" si="2"/>
        <v>0</v>
      </c>
    </row>
    <row r="142" spans="2:8" ht="63.75">
      <c r="B142" s="4" t="s">
        <v>29</v>
      </c>
      <c r="C142" s="4" t="s">
        <v>211</v>
      </c>
      <c r="D142" s="7" t="s">
        <v>212</v>
      </c>
      <c r="E142" s="4" t="s">
        <v>22</v>
      </c>
      <c r="F142" s="225">
        <v>106</v>
      </c>
      <c r="H142" s="13">
        <f t="shared" si="2"/>
        <v>0</v>
      </c>
    </row>
    <row r="143" spans="2:8" ht="63.75">
      <c r="B143" s="4" t="s">
        <v>32</v>
      </c>
      <c r="C143" s="4" t="s">
        <v>623</v>
      </c>
      <c r="D143" s="7" t="s">
        <v>624</v>
      </c>
      <c r="E143" s="4" t="s">
        <v>22</v>
      </c>
      <c r="F143" s="225">
        <v>17</v>
      </c>
      <c r="H143" s="13">
        <f t="shared" si="2"/>
        <v>0</v>
      </c>
    </row>
    <row r="144" spans="2:8" ht="63.75">
      <c r="B144" s="4" t="s">
        <v>35</v>
      </c>
      <c r="C144" s="4" t="s">
        <v>625</v>
      </c>
      <c r="D144" s="7" t="s">
        <v>626</v>
      </c>
      <c r="E144" s="4" t="s">
        <v>22</v>
      </c>
      <c r="F144" s="225">
        <v>36</v>
      </c>
      <c r="H144" s="13">
        <f t="shared" si="2"/>
        <v>0</v>
      </c>
    </row>
    <row r="145" spans="2:8" ht="63.75">
      <c r="B145" s="4" t="s">
        <v>38</v>
      </c>
      <c r="C145" s="4" t="s">
        <v>213</v>
      </c>
      <c r="D145" s="7" t="s">
        <v>214</v>
      </c>
      <c r="E145" s="4" t="s">
        <v>61</v>
      </c>
      <c r="F145" s="225">
        <v>92</v>
      </c>
      <c r="H145" s="13">
        <f t="shared" si="2"/>
        <v>0</v>
      </c>
    </row>
    <row r="146" spans="2:8" ht="63.75">
      <c r="B146" s="4" t="s">
        <v>41</v>
      </c>
      <c r="C146" s="4" t="s">
        <v>215</v>
      </c>
      <c r="D146" s="7" t="s">
        <v>216</v>
      </c>
      <c r="E146" s="4" t="s">
        <v>61</v>
      </c>
      <c r="F146" s="225">
        <v>23</v>
      </c>
      <c r="H146" s="13">
        <f t="shared" si="2"/>
        <v>0</v>
      </c>
    </row>
    <row r="147" spans="2:8" ht="63.75">
      <c r="B147" s="4" t="s">
        <v>44</v>
      </c>
      <c r="C147" s="4" t="s">
        <v>217</v>
      </c>
      <c r="D147" s="7" t="s">
        <v>218</v>
      </c>
      <c r="E147" s="4" t="s">
        <v>61</v>
      </c>
      <c r="F147" s="225">
        <v>11</v>
      </c>
      <c r="H147" s="13">
        <f t="shared" si="2"/>
        <v>0</v>
      </c>
    </row>
    <row r="148" spans="2:8" ht="76.5">
      <c r="B148" s="4" t="s">
        <v>47</v>
      </c>
      <c r="C148" s="4" t="s">
        <v>219</v>
      </c>
      <c r="D148" s="7" t="s">
        <v>220</v>
      </c>
      <c r="E148" s="4" t="s">
        <v>22</v>
      </c>
      <c r="F148" s="225">
        <v>50</v>
      </c>
      <c r="H148" s="13">
        <f t="shared" si="2"/>
        <v>0</v>
      </c>
    </row>
    <row r="149" spans="2:8" ht="25.5">
      <c r="B149" s="4" t="s">
        <v>50</v>
      </c>
      <c r="C149" s="4" t="s">
        <v>627</v>
      </c>
      <c r="D149" s="7" t="s">
        <v>221</v>
      </c>
      <c r="E149" s="4" t="s">
        <v>18</v>
      </c>
      <c r="F149" s="225">
        <v>20</v>
      </c>
      <c r="H149" s="13">
        <f t="shared" si="2"/>
        <v>0</v>
      </c>
    </row>
    <row r="150" spans="2:8" ht="51">
      <c r="B150" s="4" t="s">
        <v>53</v>
      </c>
      <c r="C150" s="4" t="s">
        <v>628</v>
      </c>
      <c r="D150" s="7" t="s">
        <v>222</v>
      </c>
      <c r="E150" s="4" t="s">
        <v>61</v>
      </c>
      <c r="F150" s="225">
        <v>1400</v>
      </c>
      <c r="H150" s="13">
        <f t="shared" si="2"/>
        <v>0</v>
      </c>
    </row>
    <row r="151" spans="2:8" ht="51">
      <c r="B151" s="4" t="s">
        <v>56</v>
      </c>
      <c r="C151" s="4" t="s">
        <v>629</v>
      </c>
      <c r="D151" s="7" t="s">
        <v>223</v>
      </c>
      <c r="E151" s="4" t="s">
        <v>22</v>
      </c>
      <c r="F151" s="225">
        <v>16</v>
      </c>
      <c r="H151" s="13">
        <f t="shared" si="2"/>
        <v>0</v>
      </c>
    </row>
    <row r="152" spans="1:8" ht="12.75">
      <c r="A152" s="4" t="s">
        <v>224</v>
      </c>
      <c r="H152" s="13">
        <f t="shared" si="2"/>
        <v>0</v>
      </c>
    </row>
    <row r="153" spans="2:8" ht="38.25">
      <c r="B153" s="4" t="s">
        <v>9</v>
      </c>
      <c r="C153" s="4" t="s">
        <v>225</v>
      </c>
      <c r="D153" s="7" t="s">
        <v>226</v>
      </c>
      <c r="E153" s="4" t="s">
        <v>61</v>
      </c>
      <c r="F153" s="225">
        <v>32</v>
      </c>
      <c r="H153" s="13">
        <f t="shared" si="2"/>
        <v>0</v>
      </c>
    </row>
    <row r="154" spans="2:8" ht="12.75">
      <c r="B154" s="4" t="s">
        <v>16</v>
      </c>
      <c r="C154" s="4" t="s">
        <v>227</v>
      </c>
      <c r="D154" s="7" t="s">
        <v>228</v>
      </c>
      <c r="E154" s="4" t="s">
        <v>18</v>
      </c>
      <c r="F154" s="225">
        <v>2</v>
      </c>
      <c r="H154" s="13">
        <f t="shared" si="2"/>
        <v>0</v>
      </c>
    </row>
    <row r="155" spans="2:8" ht="25.5">
      <c r="B155" s="4" t="s">
        <v>26</v>
      </c>
      <c r="C155" s="4" t="s">
        <v>630</v>
      </c>
      <c r="D155" s="7" t="s">
        <v>631</v>
      </c>
      <c r="E155" s="4" t="s">
        <v>61</v>
      </c>
      <c r="F155" s="225">
        <v>28</v>
      </c>
      <c r="H155" s="13">
        <f t="shared" si="2"/>
        <v>0</v>
      </c>
    </row>
    <row r="156" spans="1:8" ht="12.75">
      <c r="A156" s="4" t="s">
        <v>229</v>
      </c>
      <c r="H156" s="13">
        <f t="shared" si="2"/>
        <v>0</v>
      </c>
    </row>
    <row r="157" spans="1:8" ht="12.75">
      <c r="A157" s="4" t="s">
        <v>722</v>
      </c>
      <c r="H157" s="13">
        <f t="shared" si="2"/>
        <v>0</v>
      </c>
    </row>
    <row r="158" spans="2:8" ht="25.5">
      <c r="B158" s="4" t="s">
        <v>666</v>
      </c>
      <c r="C158" s="4" t="s">
        <v>632</v>
      </c>
      <c r="D158" s="7" t="s">
        <v>633</v>
      </c>
      <c r="E158" s="4" t="s">
        <v>18</v>
      </c>
      <c r="F158" s="225">
        <v>2</v>
      </c>
      <c r="H158" s="13">
        <f t="shared" si="2"/>
        <v>0</v>
      </c>
    </row>
    <row r="159" spans="2:8" ht="12.75">
      <c r="B159" s="4" t="s">
        <v>667</v>
      </c>
      <c r="C159" s="4" t="s">
        <v>240</v>
      </c>
      <c r="D159" s="7" t="s">
        <v>241</v>
      </c>
      <c r="E159" s="4" t="s">
        <v>61</v>
      </c>
      <c r="F159" s="225">
        <v>141</v>
      </c>
      <c r="H159" s="13">
        <f t="shared" si="2"/>
        <v>0</v>
      </c>
    </row>
    <row r="160" spans="2:8" ht="12.75">
      <c r="B160" s="4" t="s">
        <v>668</v>
      </c>
      <c r="C160" s="4" t="s">
        <v>242</v>
      </c>
      <c r="D160" s="7" t="s">
        <v>243</v>
      </c>
      <c r="E160" s="4" t="s">
        <v>61</v>
      </c>
      <c r="F160" s="225">
        <v>1</v>
      </c>
      <c r="H160" s="13">
        <f t="shared" si="2"/>
        <v>0</v>
      </c>
    </row>
    <row r="161" spans="2:8" ht="12.75">
      <c r="B161" s="4" t="s">
        <v>669</v>
      </c>
      <c r="C161" s="4" t="s">
        <v>244</v>
      </c>
      <c r="D161" s="7" t="s">
        <v>245</v>
      </c>
      <c r="E161" s="4" t="s">
        <v>18</v>
      </c>
      <c r="F161" s="225">
        <v>1</v>
      </c>
      <c r="H161" s="13">
        <f t="shared" si="2"/>
        <v>0</v>
      </c>
    </row>
    <row r="162" spans="2:8" ht="25.5">
      <c r="B162" s="4" t="s">
        <v>670</v>
      </c>
      <c r="C162" s="4" t="s">
        <v>246</v>
      </c>
      <c r="D162" s="7" t="s">
        <v>634</v>
      </c>
      <c r="E162" s="4" t="s">
        <v>61</v>
      </c>
      <c r="F162" s="225">
        <v>770</v>
      </c>
      <c r="H162" s="13">
        <f t="shared" si="2"/>
        <v>0</v>
      </c>
    </row>
    <row r="163" spans="2:8" ht="12.75">
      <c r="B163" s="4" t="s">
        <v>665</v>
      </c>
      <c r="C163" s="4" t="s">
        <v>671</v>
      </c>
      <c r="D163" s="7" t="s">
        <v>672</v>
      </c>
      <c r="H163" s="13">
        <f>SUM(H8:H162)*0.05</f>
        <v>0</v>
      </c>
    </row>
    <row r="164" ht="12.75">
      <c r="H164" s="13"/>
    </row>
    <row r="165" spans="1:8" ht="12.75">
      <c r="A165" s="4" t="s">
        <v>230</v>
      </c>
      <c r="H165" s="13"/>
    </row>
    <row r="166" spans="2:8" ht="63.75">
      <c r="B166" s="4" t="s">
        <v>9</v>
      </c>
      <c r="C166" s="4" t="s">
        <v>231</v>
      </c>
      <c r="D166" s="7" t="s">
        <v>233</v>
      </c>
      <c r="E166" s="4" t="s">
        <v>232</v>
      </c>
      <c r="F166" s="225">
        <v>100</v>
      </c>
      <c r="H166" s="13">
        <f t="shared" si="2"/>
        <v>0</v>
      </c>
    </row>
    <row r="167" spans="2:8" ht="12.75">
      <c r="B167" s="4" t="s">
        <v>16</v>
      </c>
      <c r="C167" s="4" t="s">
        <v>234</v>
      </c>
      <c r="D167" s="7" t="s">
        <v>235</v>
      </c>
      <c r="E167" s="4" t="s">
        <v>232</v>
      </c>
      <c r="F167" s="225">
        <v>20</v>
      </c>
      <c r="H167" s="13">
        <f t="shared" si="2"/>
        <v>0</v>
      </c>
    </row>
    <row r="168" spans="2:8" ht="25.5">
      <c r="B168" s="4" t="s">
        <v>26</v>
      </c>
      <c r="C168" s="4" t="s">
        <v>236</v>
      </c>
      <c r="D168" s="7" t="s">
        <v>237</v>
      </c>
      <c r="E168" s="4" t="s">
        <v>18</v>
      </c>
      <c r="F168" s="225">
        <v>1</v>
      </c>
      <c r="H168" s="13">
        <f t="shared" si="2"/>
        <v>0</v>
      </c>
    </row>
    <row r="169" spans="2:8" ht="25.5">
      <c r="B169" s="4" t="s">
        <v>29</v>
      </c>
      <c r="C169" s="4" t="s">
        <v>238</v>
      </c>
      <c r="D169" s="7" t="s">
        <v>239</v>
      </c>
      <c r="E169" s="4" t="s">
        <v>18</v>
      </c>
      <c r="F169" s="225">
        <v>1</v>
      </c>
      <c r="H169" s="13">
        <f t="shared" si="2"/>
        <v>0</v>
      </c>
    </row>
    <row r="170" spans="1:8" ht="13.5" thickBot="1">
      <c r="A170" s="14"/>
      <c r="B170" s="14"/>
      <c r="C170" s="14"/>
      <c r="D170" s="15"/>
      <c r="E170" s="14"/>
      <c r="F170" s="227"/>
      <c r="G170" s="16"/>
      <c r="H170" s="15"/>
    </row>
    <row r="172" spans="7:8" ht="15">
      <c r="G172" s="258" t="s">
        <v>744</v>
      </c>
      <c r="H172" s="228">
        <f>SUM(H8:H171)</f>
        <v>0</v>
      </c>
    </row>
  </sheetData>
  <sheetProtection/>
  <mergeCells count="1">
    <mergeCell ref="D5:H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view="pageBreakPreview" zoomScaleSheetLayoutView="100" zoomScalePageLayoutView="0" workbookViewId="0" topLeftCell="A1">
      <pane ySplit="1" topLeftCell="A230" activePane="bottomLeft" state="frozen"/>
      <selection pane="topLeft" activeCell="A1" sqref="A1"/>
      <selection pane="bottomLeft" activeCell="H251" sqref="H251"/>
    </sheetView>
  </sheetViews>
  <sheetFormatPr defaultColWidth="9.140625" defaultRowHeight="12.75"/>
  <cols>
    <col min="1" max="1" width="4.57421875" style="60" customWidth="1"/>
    <col min="2" max="2" width="44.7109375" style="30" customWidth="1"/>
    <col min="3" max="3" width="0" style="31" hidden="1" customWidth="1"/>
    <col min="4" max="4" width="6.57421875" style="31" hidden="1" customWidth="1"/>
    <col min="5" max="5" width="5.28125" style="46" bestFit="1" customWidth="1"/>
    <col min="6" max="6" width="10.57421875" style="20" customWidth="1"/>
    <col min="7" max="7" width="11.28125" style="33" bestFit="1" customWidth="1"/>
    <col min="8" max="8" width="12.7109375" style="33" bestFit="1" customWidth="1"/>
    <col min="9" max="9" width="14.57421875" style="0" customWidth="1"/>
    <col min="10" max="10" width="14.140625" style="0" customWidth="1"/>
  </cols>
  <sheetData>
    <row r="1" spans="1:8" ht="16.5">
      <c r="A1" s="244" t="s">
        <v>249</v>
      </c>
      <c r="B1" s="245"/>
      <c r="C1" s="245"/>
      <c r="D1" s="245"/>
      <c r="E1" s="245"/>
      <c r="F1" s="245"/>
      <c r="G1" s="245"/>
      <c r="H1" s="245"/>
    </row>
    <row r="2" spans="1:8" ht="13.5">
      <c r="A2" s="17"/>
      <c r="B2" s="18"/>
      <c r="C2" s="19"/>
      <c r="D2" s="19"/>
      <c r="E2" s="20"/>
      <c r="G2" s="21"/>
      <c r="H2" s="21"/>
    </row>
    <row r="3" spans="1:8" ht="13.5">
      <c r="A3" s="22" t="s">
        <v>250</v>
      </c>
      <c r="B3" s="23" t="s">
        <v>251</v>
      </c>
      <c r="C3" s="24"/>
      <c r="D3" s="24"/>
      <c r="E3" s="25"/>
      <c r="F3" s="25"/>
      <c r="G3" s="26"/>
      <c r="H3" s="26"/>
    </row>
    <row r="4" spans="1:8" ht="13.5">
      <c r="A4" s="17"/>
      <c r="B4" s="18" t="s">
        <v>252</v>
      </c>
      <c r="C4" s="19"/>
      <c r="D4" s="19"/>
      <c r="E4" s="20"/>
      <c r="G4" s="21"/>
      <c r="H4" s="21"/>
    </row>
    <row r="5" spans="1:8" ht="13.5">
      <c r="A5" s="17" t="s">
        <v>253</v>
      </c>
      <c r="B5" s="18" t="s">
        <v>254</v>
      </c>
      <c r="C5" s="19"/>
      <c r="D5" s="19"/>
      <c r="E5" s="20" t="s">
        <v>255</v>
      </c>
      <c r="F5" s="20">
        <v>1030</v>
      </c>
      <c r="G5" s="21">
        <v>0</v>
      </c>
      <c r="H5" s="21">
        <f>+F5*G5</f>
        <v>0</v>
      </c>
    </row>
    <row r="6" spans="1:8" ht="13.5">
      <c r="A6" s="17"/>
      <c r="B6" s="18"/>
      <c r="C6" s="19"/>
      <c r="D6" s="19"/>
      <c r="E6" s="20"/>
      <c r="G6" s="21"/>
      <c r="H6" s="21"/>
    </row>
    <row r="7" spans="1:8" ht="13.5">
      <c r="A7" s="17" t="s">
        <v>256</v>
      </c>
      <c r="B7" s="18" t="s">
        <v>257</v>
      </c>
      <c r="C7" s="19"/>
      <c r="D7" s="19"/>
      <c r="E7" s="20" t="s">
        <v>255</v>
      </c>
      <c r="F7" s="20">
        <f>F5</f>
        <v>1030</v>
      </c>
      <c r="G7" s="21">
        <v>0</v>
      </c>
      <c r="H7" s="21">
        <f>+F7*G7</f>
        <v>0</v>
      </c>
    </row>
    <row r="8" spans="1:8" ht="13.5">
      <c r="A8" s="17"/>
      <c r="B8" s="18"/>
      <c r="C8" s="19"/>
      <c r="D8" s="19"/>
      <c r="E8" s="20"/>
      <c r="G8" s="21"/>
      <c r="H8" s="21"/>
    </row>
    <row r="9" spans="1:8" ht="13.5">
      <c r="A9" s="17" t="s">
        <v>258</v>
      </c>
      <c r="B9" s="18" t="s">
        <v>259</v>
      </c>
      <c r="C9" s="19"/>
      <c r="D9" s="19"/>
      <c r="E9" s="20" t="s">
        <v>255</v>
      </c>
      <c r="F9" s="20">
        <f>F5</f>
        <v>1030</v>
      </c>
      <c r="G9" s="21">
        <v>0</v>
      </c>
      <c r="H9" s="21">
        <f>+F9*G9</f>
        <v>0</v>
      </c>
    </row>
    <row r="10" spans="1:8" ht="13.5">
      <c r="A10" s="17"/>
      <c r="B10" s="18"/>
      <c r="C10" s="19"/>
      <c r="D10" s="19"/>
      <c r="E10" s="20"/>
      <c r="G10" s="21"/>
      <c r="H10" s="21"/>
    </row>
    <row r="11" spans="1:8" ht="13.5">
      <c r="A11" s="17" t="s">
        <v>260</v>
      </c>
      <c r="B11" s="18" t="s">
        <v>261</v>
      </c>
      <c r="C11" s="19"/>
      <c r="D11" s="19"/>
      <c r="E11" s="20" t="s">
        <v>255</v>
      </c>
      <c r="F11" s="20">
        <f>+F5</f>
        <v>1030</v>
      </c>
      <c r="G11" s="21"/>
      <c r="H11" s="21">
        <v>0</v>
      </c>
    </row>
    <row r="12" spans="1:8" ht="13.5">
      <c r="A12" s="17"/>
      <c r="B12" s="18" t="s">
        <v>262</v>
      </c>
      <c r="C12" s="19"/>
      <c r="D12" s="19"/>
      <c r="E12" s="20"/>
      <c r="G12" s="21"/>
      <c r="H12" s="21"/>
    </row>
    <row r="13" spans="1:8" ht="13.5">
      <c r="A13" s="17" t="s">
        <v>263</v>
      </c>
      <c r="B13" s="18" t="s">
        <v>264</v>
      </c>
      <c r="C13" s="19"/>
      <c r="D13" s="19"/>
      <c r="E13" s="20" t="s">
        <v>265</v>
      </c>
      <c r="F13" s="20">
        <v>100</v>
      </c>
      <c r="G13" s="21"/>
      <c r="H13" s="21">
        <v>0</v>
      </c>
    </row>
    <row r="14" spans="1:8" ht="13.5">
      <c r="A14" s="17"/>
      <c r="B14" s="18"/>
      <c r="C14" s="19"/>
      <c r="D14" s="19"/>
      <c r="E14" s="20"/>
      <c r="G14" s="21"/>
      <c r="H14" s="21"/>
    </row>
    <row r="15" spans="1:8" ht="13.5">
      <c r="A15" s="22" t="s">
        <v>266</v>
      </c>
      <c r="B15" s="23" t="s">
        <v>267</v>
      </c>
      <c r="C15" s="24"/>
      <c r="D15" s="24"/>
      <c r="E15" s="25"/>
      <c r="F15" s="25"/>
      <c r="G15" s="26"/>
      <c r="H15" s="26"/>
    </row>
    <row r="16" spans="1:8" ht="13.5">
      <c r="A16" s="27"/>
      <c r="B16" s="28"/>
      <c r="C16" s="19"/>
      <c r="D16" s="19"/>
      <c r="E16" s="20"/>
      <c r="G16" s="21"/>
      <c r="H16" s="21"/>
    </row>
    <row r="17" spans="1:8" ht="13.5">
      <c r="A17" s="17" t="s">
        <v>253</v>
      </c>
      <c r="B17" s="18" t="s">
        <v>268</v>
      </c>
      <c r="C17" s="19"/>
      <c r="D17" s="19"/>
      <c r="E17" s="20"/>
      <c r="G17" s="21"/>
      <c r="H17" s="21"/>
    </row>
    <row r="18" spans="1:8" ht="13.5">
      <c r="A18" s="17"/>
      <c r="B18" s="18" t="s">
        <v>269</v>
      </c>
      <c r="C18" s="19"/>
      <c r="D18" s="19"/>
      <c r="E18" s="20"/>
      <c r="G18" s="21"/>
      <c r="H18" s="21"/>
    </row>
    <row r="19" spans="1:8" ht="13.5">
      <c r="A19" s="17"/>
      <c r="B19" s="29" t="s">
        <v>270</v>
      </c>
      <c r="C19" s="19"/>
      <c r="D19" s="19"/>
      <c r="E19" s="20" t="s">
        <v>271</v>
      </c>
      <c r="F19" s="20">
        <v>33</v>
      </c>
      <c r="G19" s="21">
        <v>0</v>
      </c>
      <c r="H19" s="21">
        <f>+F19*G19</f>
        <v>0</v>
      </c>
    </row>
    <row r="20" spans="1:5" ht="13.5">
      <c r="A20" s="20"/>
      <c r="E20" s="32"/>
    </row>
    <row r="21" spans="1:8" ht="13.5">
      <c r="A21" s="17" t="s">
        <v>256</v>
      </c>
      <c r="B21" s="18" t="s">
        <v>272</v>
      </c>
      <c r="C21" s="19"/>
      <c r="D21" s="19"/>
      <c r="E21" s="20"/>
      <c r="G21" s="21"/>
      <c r="H21" s="21"/>
    </row>
    <row r="22" spans="1:8" ht="13.5">
      <c r="A22" s="17"/>
      <c r="B22" s="18" t="s">
        <v>273</v>
      </c>
      <c r="C22" s="19"/>
      <c r="D22" s="19"/>
      <c r="E22" s="20"/>
      <c r="G22" s="21"/>
      <c r="H22" s="21"/>
    </row>
    <row r="23" spans="1:8" ht="13.5">
      <c r="A23" s="17"/>
      <c r="B23" s="29" t="s">
        <v>274</v>
      </c>
      <c r="C23" s="19"/>
      <c r="D23" s="19"/>
      <c r="E23" s="20" t="s">
        <v>271</v>
      </c>
      <c r="F23" s="20">
        <v>1</v>
      </c>
      <c r="G23" s="21"/>
      <c r="H23" s="21"/>
    </row>
    <row r="24" spans="1:8" ht="13.5">
      <c r="A24" s="17"/>
      <c r="B24" s="18" t="s">
        <v>275</v>
      </c>
      <c r="C24" s="19"/>
      <c r="D24" s="19"/>
      <c r="E24" s="20" t="s">
        <v>271</v>
      </c>
      <c r="F24" s="20">
        <v>1</v>
      </c>
      <c r="G24" s="21">
        <v>0</v>
      </c>
      <c r="H24" s="21">
        <f>+F24*G24</f>
        <v>0</v>
      </c>
    </row>
    <row r="25" spans="1:8" ht="13.5">
      <c r="A25" s="17"/>
      <c r="B25" s="18"/>
      <c r="C25" s="19"/>
      <c r="D25" s="19"/>
      <c r="E25" s="20"/>
      <c r="G25" s="21"/>
      <c r="H25" s="21"/>
    </row>
    <row r="26" spans="1:8" ht="13.5">
      <c r="A26" s="17" t="s">
        <v>258</v>
      </c>
      <c r="B26" s="18" t="s">
        <v>277</v>
      </c>
      <c r="C26" s="19"/>
      <c r="D26" s="19"/>
      <c r="E26" s="20"/>
      <c r="G26" s="34"/>
      <c r="H26" s="34"/>
    </row>
    <row r="27" spans="1:8" ht="13.5">
      <c r="A27" s="17"/>
      <c r="B27" s="18" t="s">
        <v>278</v>
      </c>
      <c r="C27" s="19"/>
      <c r="D27" s="19"/>
      <c r="E27" s="20"/>
      <c r="G27" s="18"/>
      <c r="H27" s="18"/>
    </row>
    <row r="28" spans="1:8" ht="13.5">
      <c r="A28" s="17"/>
      <c r="B28" s="35" t="s">
        <v>279</v>
      </c>
      <c r="C28" s="19"/>
      <c r="D28" s="19"/>
      <c r="E28" s="20" t="s">
        <v>271</v>
      </c>
      <c r="F28" s="20">
        <v>1</v>
      </c>
      <c r="G28" s="21">
        <v>0</v>
      </c>
      <c r="H28" s="21">
        <f>+F28*G28</f>
        <v>0</v>
      </c>
    </row>
    <row r="29" spans="1:8" ht="13.5">
      <c r="A29" s="17"/>
      <c r="B29" s="29"/>
      <c r="C29" s="19"/>
      <c r="D29" s="19"/>
      <c r="E29" s="20"/>
      <c r="G29" s="21"/>
      <c r="H29" s="21"/>
    </row>
    <row r="30" spans="1:8" ht="13.5">
      <c r="A30" s="178" t="s">
        <v>260</v>
      </c>
      <c r="B30" s="179" t="s">
        <v>635</v>
      </c>
      <c r="C30" s="38"/>
      <c r="D30" s="38"/>
      <c r="E30" s="39"/>
      <c r="G30" s="41"/>
      <c r="H30" s="41"/>
    </row>
    <row r="31" spans="1:8" ht="13.5">
      <c r="A31" s="178"/>
      <c r="B31" s="179" t="s">
        <v>636</v>
      </c>
      <c r="C31" s="38"/>
      <c r="D31" s="38"/>
      <c r="E31" s="39"/>
      <c r="G31" s="41"/>
      <c r="H31" s="41"/>
    </row>
    <row r="32" spans="1:8" ht="13.5">
      <c r="A32" s="178"/>
      <c r="B32" s="179" t="s">
        <v>637</v>
      </c>
      <c r="C32" s="38"/>
      <c r="D32" s="38"/>
      <c r="E32" s="179"/>
      <c r="G32" s="179"/>
      <c r="H32" s="179"/>
    </row>
    <row r="33" spans="1:8" ht="13.5">
      <c r="A33" s="178"/>
      <c r="B33" s="179" t="s">
        <v>638</v>
      </c>
      <c r="C33" s="38"/>
      <c r="D33" s="38"/>
      <c r="E33" s="39"/>
      <c r="G33" s="41"/>
      <c r="H33" s="41"/>
    </row>
    <row r="34" spans="1:8" ht="13.5">
      <c r="A34" s="178"/>
      <c r="B34" s="180" t="s">
        <v>639</v>
      </c>
      <c r="C34" s="38"/>
      <c r="D34" s="38"/>
      <c r="E34" s="39" t="s">
        <v>271</v>
      </c>
      <c r="F34" s="20">
        <v>1</v>
      </c>
      <c r="G34" s="41">
        <v>0</v>
      </c>
      <c r="H34" s="41">
        <f>+F34*G34</f>
        <v>0</v>
      </c>
    </row>
    <row r="35" spans="1:8" ht="13.5">
      <c r="A35" s="178"/>
      <c r="B35" s="180"/>
      <c r="C35" s="38"/>
      <c r="D35" s="38"/>
      <c r="E35" s="39"/>
      <c r="G35" s="41"/>
      <c r="H35" s="41"/>
    </row>
    <row r="36" spans="1:8" ht="13.5">
      <c r="A36" s="17" t="s">
        <v>263</v>
      </c>
      <c r="B36" s="18" t="s">
        <v>280</v>
      </c>
      <c r="C36" s="19"/>
      <c r="D36" s="19"/>
      <c r="E36" s="20"/>
      <c r="G36" s="34"/>
      <c r="H36" s="21"/>
    </row>
    <row r="37" spans="1:8" ht="13.5">
      <c r="A37" s="17"/>
      <c r="B37" s="18" t="s">
        <v>281</v>
      </c>
      <c r="C37" s="19"/>
      <c r="D37" s="19"/>
      <c r="E37" s="20"/>
      <c r="G37" s="21"/>
      <c r="H37" s="21"/>
    </row>
    <row r="38" spans="1:8" ht="13.5">
      <c r="A38" s="17"/>
      <c r="B38" s="18" t="s">
        <v>282</v>
      </c>
      <c r="C38" s="19"/>
      <c r="D38" s="19"/>
      <c r="E38" s="20"/>
      <c r="G38" s="21"/>
      <c r="H38" s="21"/>
    </row>
    <row r="39" spans="1:8" ht="13.5">
      <c r="A39" s="17"/>
      <c r="B39" s="18" t="s">
        <v>283</v>
      </c>
      <c r="C39" s="19"/>
      <c r="D39" s="19"/>
      <c r="E39" s="20" t="s">
        <v>255</v>
      </c>
      <c r="F39" s="20">
        <f>+F5-F51</f>
        <v>934</v>
      </c>
      <c r="G39" s="34">
        <v>0</v>
      </c>
      <c r="H39" s="21">
        <f>G39*F39</f>
        <v>0</v>
      </c>
    </row>
    <row r="40" spans="1:8" ht="13.5">
      <c r="A40" s="17"/>
      <c r="B40" s="18"/>
      <c r="C40" s="19"/>
      <c r="D40" s="19"/>
      <c r="E40" s="20"/>
      <c r="G40" s="21"/>
      <c r="H40" s="21"/>
    </row>
    <row r="41" spans="1:8" ht="13.5">
      <c r="A41" s="36" t="s">
        <v>292</v>
      </c>
      <c r="B41" s="37" t="s">
        <v>284</v>
      </c>
      <c r="C41" s="38"/>
      <c r="D41" s="38"/>
      <c r="E41" s="39"/>
      <c r="F41" s="39"/>
      <c r="G41" s="40"/>
      <c r="H41" s="41"/>
    </row>
    <row r="42" spans="1:8" ht="13.5">
      <c r="A42" s="36"/>
      <c r="B42" s="37" t="s">
        <v>285</v>
      </c>
      <c r="C42" s="38"/>
      <c r="D42" s="38"/>
      <c r="E42" s="39"/>
      <c r="F42" s="39"/>
      <c r="G42" s="40"/>
      <c r="H42" s="41"/>
    </row>
    <row r="43" spans="1:8" ht="13.5">
      <c r="A43" s="36"/>
      <c r="B43" s="37" t="s">
        <v>286</v>
      </c>
      <c r="C43" s="38"/>
      <c r="D43" s="38"/>
      <c r="E43" s="39" t="s">
        <v>255</v>
      </c>
      <c r="F43" s="39">
        <v>1250</v>
      </c>
      <c r="G43" s="40">
        <v>0</v>
      </c>
      <c r="H43" s="41">
        <f>G43*F43</f>
        <v>0</v>
      </c>
    </row>
    <row r="44" spans="1:8" ht="13.5">
      <c r="A44" s="36"/>
      <c r="B44" s="37"/>
      <c r="C44" s="38"/>
      <c r="D44" s="38"/>
      <c r="E44" s="39"/>
      <c r="F44" s="39"/>
      <c r="G44" s="40"/>
      <c r="H44" s="41"/>
    </row>
    <row r="45" spans="1:8" ht="13.5">
      <c r="A45" s="17" t="s">
        <v>296</v>
      </c>
      <c r="B45" s="18" t="s">
        <v>280</v>
      </c>
      <c r="C45" s="19"/>
      <c r="D45" s="19"/>
      <c r="E45" s="20"/>
      <c r="G45" s="34"/>
      <c r="H45" s="34"/>
    </row>
    <row r="46" spans="1:8" ht="13.5">
      <c r="A46" s="17"/>
      <c r="B46" s="18" t="s">
        <v>287</v>
      </c>
      <c r="C46" s="19"/>
      <c r="D46" s="19"/>
      <c r="E46" s="20"/>
      <c r="G46" s="34"/>
      <c r="H46" s="34"/>
    </row>
    <row r="47" spans="1:8" ht="13.5">
      <c r="A47" s="17"/>
      <c r="B47" s="18" t="s">
        <v>288</v>
      </c>
      <c r="C47" s="19"/>
      <c r="D47" s="19"/>
      <c r="E47" s="20"/>
      <c r="G47" s="34"/>
      <c r="H47" s="34"/>
    </row>
    <row r="48" spans="1:8" ht="13.5">
      <c r="A48" s="17"/>
      <c r="B48" s="18" t="s">
        <v>289</v>
      </c>
      <c r="C48" s="19"/>
      <c r="D48" s="19"/>
      <c r="E48" s="20"/>
      <c r="G48" s="34"/>
      <c r="H48" s="34"/>
    </row>
    <row r="49" spans="1:8" ht="13.5">
      <c r="A49" s="17"/>
      <c r="B49" s="35" t="s">
        <v>640</v>
      </c>
      <c r="C49" s="19"/>
      <c r="D49" s="19"/>
      <c r="E49" s="20"/>
      <c r="G49" s="18"/>
      <c r="H49" s="18"/>
    </row>
    <row r="50" spans="1:8" ht="13.5">
      <c r="A50" s="17"/>
      <c r="B50" s="18" t="s">
        <v>290</v>
      </c>
      <c r="C50" s="19"/>
      <c r="D50" s="19"/>
      <c r="E50" s="20"/>
      <c r="G50" s="18"/>
      <c r="H50" s="18"/>
    </row>
    <row r="51" spans="1:8" ht="13.5">
      <c r="A51" s="17"/>
      <c r="B51" s="18" t="s">
        <v>291</v>
      </c>
      <c r="C51" s="19"/>
      <c r="D51" s="19"/>
      <c r="E51" s="20" t="s">
        <v>255</v>
      </c>
      <c r="F51" s="20">
        <v>96</v>
      </c>
      <c r="G51" s="34">
        <v>0</v>
      </c>
      <c r="H51" s="34">
        <f>+F51*G51</f>
        <v>0</v>
      </c>
    </row>
    <row r="52" spans="1:8" ht="13.5">
      <c r="A52" s="17"/>
      <c r="B52" s="18"/>
      <c r="C52" s="19"/>
      <c r="D52" s="19"/>
      <c r="E52" s="20"/>
      <c r="G52" s="21"/>
      <c r="H52" s="21"/>
    </row>
    <row r="53" spans="1:8" ht="13.5">
      <c r="A53" s="18" t="s">
        <v>300</v>
      </c>
      <c r="B53" s="18" t="s">
        <v>293</v>
      </c>
      <c r="C53" s="19"/>
      <c r="D53" s="19"/>
      <c r="E53" s="20"/>
      <c r="G53" s="21"/>
      <c r="H53" s="21"/>
    </row>
    <row r="54" spans="1:8" ht="13.5">
      <c r="A54" s="18"/>
      <c r="B54" s="18" t="s">
        <v>294</v>
      </c>
      <c r="C54" s="19"/>
      <c r="D54" s="19"/>
      <c r="E54" s="20"/>
      <c r="G54" s="21"/>
      <c r="H54" s="21"/>
    </row>
    <row r="55" spans="1:8" ht="13.5">
      <c r="A55" s="18"/>
      <c r="B55" s="18" t="s">
        <v>295</v>
      </c>
      <c r="C55" s="19"/>
      <c r="D55" s="19"/>
      <c r="E55" s="20" t="s">
        <v>271</v>
      </c>
      <c r="F55" s="20">
        <v>1</v>
      </c>
      <c r="G55" s="21">
        <v>0</v>
      </c>
      <c r="H55" s="21">
        <f>F55*G55</f>
        <v>0</v>
      </c>
    </row>
    <row r="56" spans="1:8" ht="13.5">
      <c r="A56" s="18"/>
      <c r="B56" s="18"/>
      <c r="C56" s="19"/>
      <c r="D56" s="19"/>
      <c r="E56" s="20"/>
      <c r="G56" s="21"/>
      <c r="H56" s="21"/>
    </row>
    <row r="57" spans="1:8" ht="13.5">
      <c r="A57" s="17" t="s">
        <v>305</v>
      </c>
      <c r="B57" s="18" t="s">
        <v>297</v>
      </c>
      <c r="C57" s="19"/>
      <c r="D57" s="19"/>
      <c r="E57" s="20"/>
      <c r="G57" s="34"/>
      <c r="H57" s="34"/>
    </row>
    <row r="58" spans="1:8" ht="13.5">
      <c r="A58" s="17"/>
      <c r="B58" s="18" t="s">
        <v>298</v>
      </c>
      <c r="C58" s="19"/>
      <c r="D58" s="19"/>
      <c r="E58" s="20" t="s">
        <v>299</v>
      </c>
      <c r="F58" s="20">
        <f>2*F5</f>
        <v>2060</v>
      </c>
      <c r="G58" s="34">
        <v>0</v>
      </c>
      <c r="H58" s="34">
        <f>+F58*G58</f>
        <v>0</v>
      </c>
    </row>
    <row r="59" spans="1:8" ht="13.5">
      <c r="A59" s="17"/>
      <c r="B59" s="18"/>
      <c r="C59" s="19"/>
      <c r="D59" s="19"/>
      <c r="E59" s="20"/>
      <c r="G59" s="34"/>
      <c r="H59" s="34"/>
    </row>
    <row r="60" spans="1:8" ht="13.5">
      <c r="A60" s="42" t="s">
        <v>307</v>
      </c>
      <c r="B60" s="43" t="s">
        <v>301</v>
      </c>
      <c r="C60" s="19"/>
      <c r="D60" s="19"/>
      <c r="E60" s="20"/>
      <c r="G60" s="34"/>
      <c r="H60" s="34"/>
    </row>
    <row r="61" spans="1:8" ht="13.5">
      <c r="A61" s="42"/>
      <c r="B61" s="43" t="s">
        <v>302</v>
      </c>
      <c r="C61" s="19"/>
      <c r="D61" s="19"/>
      <c r="E61" s="20"/>
      <c r="G61" s="21"/>
      <c r="H61" s="21"/>
    </row>
    <row r="62" spans="1:8" ht="13.5">
      <c r="A62" s="42"/>
      <c r="B62" s="43" t="s">
        <v>303</v>
      </c>
      <c r="C62" s="19"/>
      <c r="D62" s="19"/>
      <c r="E62" s="20" t="s">
        <v>304</v>
      </c>
      <c r="F62" s="20">
        <v>96</v>
      </c>
      <c r="G62" s="34">
        <v>0</v>
      </c>
      <c r="H62" s="34">
        <f>+F62*G62</f>
        <v>0</v>
      </c>
    </row>
    <row r="63" spans="1:8" ht="13.5">
      <c r="A63" s="17"/>
      <c r="B63" s="18"/>
      <c r="C63" s="19"/>
      <c r="D63" s="19"/>
      <c r="E63" s="20"/>
      <c r="G63" s="21"/>
      <c r="H63" s="21"/>
    </row>
    <row r="64" spans="1:8" ht="13.5">
      <c r="A64" s="42" t="s">
        <v>312</v>
      </c>
      <c r="B64" s="18" t="s">
        <v>306</v>
      </c>
      <c r="C64" s="44" t="s">
        <v>304</v>
      </c>
      <c r="D64" s="44">
        <v>30</v>
      </c>
      <c r="E64" s="20" t="s">
        <v>304</v>
      </c>
      <c r="F64" s="20">
        <v>120</v>
      </c>
      <c r="G64" s="34">
        <v>0</v>
      </c>
      <c r="H64" s="34">
        <f>G64*F64</f>
        <v>0</v>
      </c>
    </row>
    <row r="65" spans="1:8" ht="13.5">
      <c r="A65" s="17"/>
      <c r="B65" s="18"/>
      <c r="C65" s="19"/>
      <c r="D65" s="19"/>
      <c r="E65" s="20"/>
      <c r="G65" s="21"/>
      <c r="H65" s="21"/>
    </row>
    <row r="66" spans="1:8" ht="13.5">
      <c r="A66" s="18" t="s">
        <v>315</v>
      </c>
      <c r="B66" s="18" t="s">
        <v>308</v>
      </c>
      <c r="C66" s="19"/>
      <c r="D66" s="19"/>
      <c r="E66" s="20"/>
      <c r="G66" s="21"/>
      <c r="H66" s="21"/>
    </row>
    <row r="67" spans="1:8" ht="13.5">
      <c r="A67" s="18"/>
      <c r="B67" s="18" t="s">
        <v>309</v>
      </c>
      <c r="C67" s="19"/>
      <c r="D67" s="19"/>
      <c r="E67" s="20"/>
      <c r="G67" s="21"/>
      <c r="H67" s="21"/>
    </row>
    <row r="68" spans="1:8" ht="13.5">
      <c r="A68" s="18"/>
      <c r="B68" s="18" t="s">
        <v>310</v>
      </c>
      <c r="C68" s="19"/>
      <c r="D68" s="19"/>
      <c r="E68" s="20"/>
      <c r="G68" s="21"/>
      <c r="H68" s="21"/>
    </row>
    <row r="69" spans="1:8" ht="13.5">
      <c r="A69" s="18"/>
      <c r="B69" s="18" t="s">
        <v>311</v>
      </c>
      <c r="C69" s="19"/>
      <c r="D69" s="19"/>
      <c r="E69" s="20" t="s">
        <v>271</v>
      </c>
      <c r="F69" s="20">
        <v>3</v>
      </c>
      <c r="G69" s="21">
        <v>0</v>
      </c>
      <c r="H69" s="21">
        <f>F69*G69</f>
        <v>0</v>
      </c>
    </row>
    <row r="70" spans="1:8" ht="13.5">
      <c r="A70" s="17"/>
      <c r="B70" s="18"/>
      <c r="C70" s="19"/>
      <c r="D70" s="19"/>
      <c r="E70" s="20"/>
      <c r="G70" s="21"/>
      <c r="H70" s="21"/>
    </row>
    <row r="71" spans="1:8" ht="13.5">
      <c r="A71" s="17" t="s">
        <v>323</v>
      </c>
      <c r="B71" s="18" t="s">
        <v>313</v>
      </c>
      <c r="C71" s="19"/>
      <c r="D71" s="19"/>
      <c r="E71" s="20"/>
      <c r="G71" s="34"/>
      <c r="H71" s="21"/>
    </row>
    <row r="72" spans="1:8" ht="13.5">
      <c r="A72" s="17"/>
      <c r="B72" s="18" t="s">
        <v>314</v>
      </c>
      <c r="C72" s="19"/>
      <c r="D72" s="19"/>
      <c r="E72" s="20" t="s">
        <v>271</v>
      </c>
      <c r="F72" s="20">
        <v>8</v>
      </c>
      <c r="G72" s="34">
        <v>0</v>
      </c>
      <c r="H72" s="21">
        <f>F72*G72</f>
        <v>0</v>
      </c>
    </row>
    <row r="73" spans="1:8" ht="13.5">
      <c r="A73" s="17"/>
      <c r="B73" s="18"/>
      <c r="C73" s="19"/>
      <c r="D73" s="19"/>
      <c r="E73" s="20"/>
      <c r="G73" s="34"/>
      <c r="H73" s="21"/>
    </row>
    <row r="74" spans="1:8" ht="13.5">
      <c r="A74" s="17" t="s">
        <v>327</v>
      </c>
      <c r="B74" s="18" t="s">
        <v>316</v>
      </c>
      <c r="C74" s="45"/>
      <c r="D74" s="45"/>
      <c r="E74" s="20"/>
      <c r="G74" s="21"/>
      <c r="H74" s="21"/>
    </row>
    <row r="75" spans="1:8" ht="13.5">
      <c r="A75" s="17"/>
      <c r="B75" s="18" t="s">
        <v>317</v>
      </c>
      <c r="C75" s="45"/>
      <c r="D75" s="45"/>
      <c r="E75" s="20"/>
      <c r="G75" s="21"/>
      <c r="H75" s="21"/>
    </row>
    <row r="76" spans="1:8" ht="13.5">
      <c r="A76" s="17"/>
      <c r="B76" s="18" t="s">
        <v>318</v>
      </c>
      <c r="C76" s="45"/>
      <c r="D76" s="45"/>
      <c r="E76" s="20"/>
      <c r="G76" s="21"/>
      <c r="H76" s="21"/>
    </row>
    <row r="77" spans="1:8" ht="13.5">
      <c r="A77" s="17"/>
      <c r="B77" s="18" t="s">
        <v>319</v>
      </c>
      <c r="C77" s="45"/>
      <c r="D77" s="45"/>
      <c r="E77" s="20"/>
      <c r="G77" s="18"/>
      <c r="H77" s="18"/>
    </row>
    <row r="78" spans="1:8" ht="13.5">
      <c r="A78" s="17"/>
      <c r="B78" s="18" t="s">
        <v>320</v>
      </c>
      <c r="C78" s="45"/>
      <c r="D78" s="45"/>
      <c r="E78" s="20"/>
      <c r="G78" s="18"/>
      <c r="H78" s="18"/>
    </row>
    <row r="79" spans="1:8" ht="13.5">
      <c r="A79" s="17"/>
      <c r="B79" s="18" t="s">
        <v>321</v>
      </c>
      <c r="C79" s="45"/>
      <c r="D79" s="45"/>
      <c r="E79" s="20"/>
      <c r="G79" s="18"/>
      <c r="H79" s="18"/>
    </row>
    <row r="80" spans="1:8" ht="13.5">
      <c r="A80" s="17"/>
      <c r="B80" s="18" t="s">
        <v>322</v>
      </c>
      <c r="C80" s="45"/>
      <c r="D80" s="45"/>
      <c r="E80" s="20" t="s">
        <v>271</v>
      </c>
      <c r="F80" s="20">
        <v>1</v>
      </c>
      <c r="G80" s="34">
        <v>0</v>
      </c>
      <c r="H80" s="21">
        <f>SUM(F80*G80)</f>
        <v>0</v>
      </c>
    </row>
    <row r="81" spans="1:8" ht="13.5">
      <c r="A81" s="17"/>
      <c r="B81" s="18"/>
      <c r="C81" s="45"/>
      <c r="D81" s="45"/>
      <c r="E81" s="20"/>
      <c r="G81" s="34"/>
      <c r="H81" s="21"/>
    </row>
    <row r="82" spans="1:6" ht="13.5">
      <c r="A82" s="17" t="s">
        <v>374</v>
      </c>
      <c r="B82" s="30" t="s">
        <v>324</v>
      </c>
      <c r="F82" s="46"/>
    </row>
    <row r="83" spans="1:6" ht="13.5">
      <c r="A83" s="17"/>
      <c r="B83" s="30" t="s">
        <v>325</v>
      </c>
      <c r="F83" s="46"/>
    </row>
    <row r="84" spans="1:8" ht="13.5">
      <c r="A84" s="17"/>
      <c r="B84" s="30" t="s">
        <v>326</v>
      </c>
      <c r="E84" s="46" t="s">
        <v>271</v>
      </c>
      <c r="F84" s="46">
        <v>1</v>
      </c>
      <c r="G84" s="33">
        <v>0</v>
      </c>
      <c r="H84" s="33">
        <f>G84*F84</f>
        <v>0</v>
      </c>
    </row>
    <row r="85" spans="1:8" ht="13.5">
      <c r="A85" s="17"/>
      <c r="B85" s="18"/>
      <c r="C85" s="19"/>
      <c r="D85" s="19"/>
      <c r="E85" s="20"/>
      <c r="G85" s="21"/>
      <c r="H85" s="21"/>
    </row>
    <row r="86" spans="1:8" ht="13.5">
      <c r="A86" s="17" t="s">
        <v>377</v>
      </c>
      <c r="B86" s="18" t="s">
        <v>664</v>
      </c>
      <c r="C86" s="19"/>
      <c r="D86" s="19"/>
      <c r="E86" s="47">
        <v>0.03</v>
      </c>
      <c r="F86" s="216">
        <f>SUM(H17:H85)</f>
        <v>0</v>
      </c>
      <c r="G86" s="21"/>
      <c r="H86" s="21">
        <f>F86*0.03</f>
        <v>0</v>
      </c>
    </row>
    <row r="87" spans="1:8" ht="13.5">
      <c r="A87" s="17"/>
      <c r="B87" s="18"/>
      <c r="C87" s="19"/>
      <c r="D87" s="19"/>
      <c r="E87" s="20"/>
      <c r="G87" s="21"/>
      <c r="H87" s="21"/>
    </row>
    <row r="88" spans="1:8" ht="13.5">
      <c r="A88" s="17"/>
      <c r="B88" s="18"/>
      <c r="C88" s="19"/>
      <c r="D88" s="19"/>
      <c r="E88" s="20"/>
      <c r="G88" s="21"/>
      <c r="H88" s="21"/>
    </row>
    <row r="89" spans="1:8" ht="13.5">
      <c r="A89" s="22" t="s">
        <v>328</v>
      </c>
      <c r="B89" s="23" t="s">
        <v>329</v>
      </c>
      <c r="C89" s="24"/>
      <c r="D89" s="24"/>
      <c r="E89" s="25"/>
      <c r="F89" s="25"/>
      <c r="G89" s="26"/>
      <c r="H89" s="26"/>
    </row>
    <row r="90" spans="1:8" ht="13.5">
      <c r="A90" s="27"/>
      <c r="B90" s="28" t="s">
        <v>330</v>
      </c>
      <c r="C90" s="19"/>
      <c r="D90" s="19"/>
      <c r="E90" s="20"/>
      <c r="G90" s="21"/>
      <c r="H90" s="21"/>
    </row>
    <row r="91" spans="1:8" ht="13.5">
      <c r="A91" s="17" t="s">
        <v>253</v>
      </c>
      <c r="B91" s="18" t="s">
        <v>331</v>
      </c>
      <c r="C91" s="19"/>
      <c r="D91" s="19"/>
      <c r="E91" s="20"/>
      <c r="G91" s="21"/>
      <c r="H91" s="21"/>
    </row>
    <row r="92" spans="1:8" ht="13.5">
      <c r="A92" s="17"/>
      <c r="B92" s="18" t="s">
        <v>332</v>
      </c>
      <c r="C92" s="19"/>
      <c r="D92" s="19"/>
      <c r="E92" s="20"/>
      <c r="G92" s="21"/>
      <c r="H92" s="21"/>
    </row>
    <row r="93" spans="1:8" ht="13.5">
      <c r="A93" s="17"/>
      <c r="B93" s="48" t="s">
        <v>333</v>
      </c>
      <c r="C93" s="19"/>
      <c r="D93" s="19"/>
      <c r="E93" s="20"/>
      <c r="G93" s="21"/>
      <c r="H93" s="21"/>
    </row>
    <row r="94" spans="1:8" ht="13.5">
      <c r="A94" s="48"/>
      <c r="B94" s="48" t="s">
        <v>334</v>
      </c>
      <c r="C94" s="48"/>
      <c r="D94" s="48"/>
      <c r="E94" s="48"/>
      <c r="F94" s="48"/>
      <c r="G94" s="48"/>
      <c r="H94" s="48"/>
    </row>
    <row r="95" spans="1:8" ht="13.5">
      <c r="A95" s="48"/>
      <c r="B95" s="48" t="s">
        <v>335</v>
      </c>
      <c r="C95" s="48"/>
      <c r="D95" s="48"/>
      <c r="E95" s="48"/>
      <c r="F95" s="48"/>
      <c r="G95" s="48"/>
      <c r="H95" s="48"/>
    </row>
    <row r="96" spans="1:8" ht="13.5">
      <c r="A96" s="17"/>
      <c r="B96" s="35" t="s">
        <v>336</v>
      </c>
      <c r="C96" s="19"/>
      <c r="D96" s="19"/>
      <c r="E96" s="20" t="s">
        <v>271</v>
      </c>
      <c r="F96" s="20">
        <v>32</v>
      </c>
      <c r="G96" s="21">
        <v>0</v>
      </c>
      <c r="H96" s="21">
        <f>G96*F96</f>
        <v>0</v>
      </c>
    </row>
    <row r="97" spans="1:8" ht="13.5">
      <c r="A97" s="17"/>
      <c r="B97" s="35"/>
      <c r="C97" s="19"/>
      <c r="D97" s="19"/>
      <c r="E97" s="20"/>
      <c r="G97" s="21"/>
      <c r="H97" s="21"/>
    </row>
    <row r="98" spans="1:8" ht="13.5">
      <c r="A98" s="17"/>
      <c r="B98" s="29" t="s">
        <v>337</v>
      </c>
      <c r="C98" s="19"/>
      <c r="D98" s="19"/>
      <c r="E98" s="20"/>
      <c r="G98" s="21"/>
      <c r="H98" s="21"/>
    </row>
    <row r="99" spans="1:8" ht="13.5">
      <c r="A99" s="17" t="s">
        <v>256</v>
      </c>
      <c r="B99" s="18" t="s">
        <v>338</v>
      </c>
      <c r="C99" s="19"/>
      <c r="D99" s="19"/>
      <c r="E99" s="20"/>
      <c r="G99" s="21"/>
      <c r="H99" s="21"/>
    </row>
    <row r="100" spans="1:8" ht="13.5">
      <c r="A100" s="17"/>
      <c r="B100" s="18" t="s">
        <v>339</v>
      </c>
      <c r="C100" s="19"/>
      <c r="D100" s="19"/>
      <c r="E100" s="20"/>
      <c r="G100" s="21"/>
      <c r="H100" s="21"/>
    </row>
    <row r="101" spans="1:8" ht="13.5">
      <c r="A101" s="17"/>
      <c r="B101" s="18" t="s">
        <v>340</v>
      </c>
      <c r="C101" s="19"/>
      <c r="D101" s="19"/>
      <c r="E101" s="20"/>
      <c r="G101" s="21"/>
      <c r="H101" s="21"/>
    </row>
    <row r="102" spans="1:8" ht="13.5">
      <c r="A102" s="17"/>
      <c r="B102" s="48" t="s">
        <v>341</v>
      </c>
      <c r="C102" s="19"/>
      <c r="D102" s="19"/>
      <c r="E102" s="20"/>
      <c r="G102" s="21"/>
      <c r="H102" s="21"/>
    </row>
    <row r="103" spans="1:8" ht="13.5">
      <c r="A103" s="17"/>
      <c r="B103" s="48" t="s">
        <v>342</v>
      </c>
      <c r="C103" s="19"/>
      <c r="D103" s="19"/>
      <c r="E103" s="20"/>
      <c r="G103" s="21"/>
      <c r="H103" s="21"/>
    </row>
    <row r="104" spans="1:8" ht="13.5">
      <c r="A104" s="17"/>
      <c r="B104" s="35" t="s">
        <v>343</v>
      </c>
      <c r="C104" s="19"/>
      <c r="D104" s="19"/>
      <c r="E104" s="20" t="s">
        <v>271</v>
      </c>
      <c r="F104" s="20">
        <v>1</v>
      </c>
      <c r="G104" s="21">
        <v>0</v>
      </c>
      <c r="H104" s="21">
        <f>G104*F104</f>
        <v>0</v>
      </c>
    </row>
    <row r="105" spans="1:8" ht="13.5">
      <c r="A105" s="17"/>
      <c r="B105" s="35"/>
      <c r="C105" s="19"/>
      <c r="D105" s="19"/>
      <c r="E105" s="20"/>
      <c r="G105" s="21"/>
      <c r="H105" s="21"/>
    </row>
    <row r="106" spans="1:8" ht="13.5">
      <c r="A106" s="181" t="s">
        <v>258</v>
      </c>
      <c r="B106" s="28" t="s">
        <v>330</v>
      </c>
      <c r="C106" s="19"/>
      <c r="D106" s="19"/>
      <c r="E106" s="20"/>
      <c r="G106" s="21"/>
      <c r="H106" s="21"/>
    </row>
    <row r="107" spans="1:2" ht="13.5">
      <c r="A107" s="17"/>
      <c r="B107" s="18" t="s">
        <v>331</v>
      </c>
    </row>
    <row r="108" spans="1:2" ht="13.5">
      <c r="A108" s="17"/>
      <c r="B108" s="18" t="s">
        <v>641</v>
      </c>
    </row>
    <row r="109" spans="1:8" ht="13.5">
      <c r="A109" s="17"/>
      <c r="B109" s="48" t="s">
        <v>333</v>
      </c>
      <c r="C109" s="19"/>
      <c r="D109" s="19"/>
      <c r="E109" s="20"/>
      <c r="G109" s="21"/>
      <c r="H109" s="21"/>
    </row>
    <row r="110" spans="1:8" ht="13.5">
      <c r="A110" s="48"/>
      <c r="B110" s="48" t="s">
        <v>334</v>
      </c>
      <c r="C110" s="48"/>
      <c r="D110" s="48"/>
      <c r="E110" s="48"/>
      <c r="G110" s="48"/>
      <c r="H110" s="48"/>
    </row>
    <row r="111" spans="1:8" ht="13.5">
      <c r="A111" s="48"/>
      <c r="B111" s="48" t="s">
        <v>335</v>
      </c>
      <c r="C111" s="48"/>
      <c r="D111" s="48"/>
      <c r="E111" s="48"/>
      <c r="G111" s="48"/>
      <c r="H111" s="48"/>
    </row>
    <row r="112" spans="1:2" ht="13.5">
      <c r="A112" s="17"/>
      <c r="B112" s="18" t="s">
        <v>642</v>
      </c>
    </row>
    <row r="113" spans="1:8" ht="13.5">
      <c r="A113" s="17"/>
      <c r="B113" s="48" t="s">
        <v>643</v>
      </c>
      <c r="E113" s="46" t="s">
        <v>271</v>
      </c>
      <c r="F113" s="20">
        <v>1</v>
      </c>
      <c r="G113" s="33">
        <v>0</v>
      </c>
      <c r="H113" s="33">
        <f>G113*F113</f>
        <v>0</v>
      </c>
    </row>
    <row r="114" spans="1:2" ht="13.5">
      <c r="A114" s="17"/>
      <c r="B114" s="48"/>
    </row>
    <row r="115" spans="1:8" ht="13.5">
      <c r="A115" s="17" t="s">
        <v>260</v>
      </c>
      <c r="B115" s="29" t="s">
        <v>344</v>
      </c>
      <c r="C115" s="19"/>
      <c r="D115" s="19"/>
      <c r="E115" s="20"/>
      <c r="G115" s="21"/>
      <c r="H115" s="21"/>
    </row>
    <row r="116" spans="1:8" ht="13.5">
      <c r="A116" s="17"/>
      <c r="B116" s="29" t="s">
        <v>644</v>
      </c>
      <c r="C116" s="19"/>
      <c r="D116" s="19"/>
      <c r="E116" s="20" t="s">
        <v>255</v>
      </c>
      <c r="F116" s="20">
        <v>950</v>
      </c>
      <c r="G116" s="21">
        <v>0</v>
      </c>
      <c r="H116" s="21">
        <f>+F116*G116</f>
        <v>0</v>
      </c>
    </row>
    <row r="117" spans="1:8" ht="13.5">
      <c r="A117" s="17"/>
      <c r="B117" s="29" t="s">
        <v>345</v>
      </c>
      <c r="C117" s="19"/>
      <c r="D117" s="19"/>
      <c r="E117" s="20" t="s">
        <v>255</v>
      </c>
      <c r="F117" s="20">
        <v>350</v>
      </c>
      <c r="G117" s="21">
        <v>0</v>
      </c>
      <c r="H117" s="21">
        <f>+F117*G117</f>
        <v>0</v>
      </c>
    </row>
    <row r="118" spans="1:8" ht="13.5">
      <c r="A118" s="17"/>
      <c r="B118" s="29"/>
      <c r="C118" s="19"/>
      <c r="D118" s="19"/>
      <c r="E118" s="20"/>
      <c r="G118" s="21"/>
      <c r="H118" s="21"/>
    </row>
    <row r="119" spans="1:8" ht="13.5">
      <c r="A119" s="17"/>
      <c r="B119" s="29"/>
      <c r="C119" s="19"/>
      <c r="D119" s="19"/>
      <c r="E119" s="20"/>
      <c r="G119" s="21"/>
      <c r="H119" s="21"/>
    </row>
    <row r="120" spans="1:8" ht="13.5">
      <c r="A120" s="17" t="s">
        <v>263</v>
      </c>
      <c r="B120" s="18" t="s">
        <v>346</v>
      </c>
      <c r="C120" s="19"/>
      <c r="D120" s="19"/>
      <c r="E120" s="20"/>
      <c r="G120" s="21"/>
      <c r="H120" s="21"/>
    </row>
    <row r="121" spans="1:8" ht="13.5">
      <c r="A121" s="17"/>
      <c r="B121" s="18" t="s">
        <v>347</v>
      </c>
      <c r="C121" s="19"/>
      <c r="D121" s="19"/>
      <c r="E121" s="20" t="s">
        <v>271</v>
      </c>
      <c r="F121" s="20">
        <v>68</v>
      </c>
      <c r="G121" s="21">
        <v>0</v>
      </c>
      <c r="H121" s="21">
        <f>+F121*G121</f>
        <v>0</v>
      </c>
    </row>
    <row r="122" spans="1:8" ht="13.5">
      <c r="A122" s="17"/>
      <c r="B122" s="18"/>
      <c r="C122" s="19"/>
      <c r="D122" s="19"/>
      <c r="E122" s="20"/>
      <c r="G122" s="21"/>
      <c r="H122" s="21"/>
    </row>
    <row r="123" spans="1:8" ht="13.5">
      <c r="A123" s="20" t="s">
        <v>292</v>
      </c>
      <c r="B123" s="18" t="s">
        <v>348</v>
      </c>
      <c r="C123" s="45"/>
      <c r="D123" s="45"/>
      <c r="E123" s="49"/>
      <c r="G123" s="21"/>
      <c r="H123" s="21"/>
    </row>
    <row r="124" spans="1:8" ht="13.5">
      <c r="A124" s="20"/>
      <c r="B124" s="28" t="s">
        <v>349</v>
      </c>
      <c r="C124" s="45"/>
      <c r="D124" s="45"/>
      <c r="E124" s="49"/>
      <c r="G124" s="21"/>
      <c r="H124" s="21"/>
    </row>
    <row r="125" spans="1:8" ht="13.5">
      <c r="A125" s="20"/>
      <c r="B125" s="18" t="s">
        <v>645</v>
      </c>
      <c r="C125" s="45"/>
      <c r="D125" s="45"/>
      <c r="E125" s="49"/>
      <c r="G125" s="21"/>
      <c r="H125" s="21"/>
    </row>
    <row r="126" spans="1:8" ht="13.5">
      <c r="A126" s="20"/>
      <c r="B126" s="18" t="s">
        <v>350</v>
      </c>
      <c r="C126" s="45"/>
      <c r="D126" s="45"/>
      <c r="E126" s="49"/>
      <c r="G126" s="21"/>
      <c r="H126" s="21"/>
    </row>
    <row r="127" spans="1:8" ht="13.5">
      <c r="A127" s="20"/>
      <c r="B127" s="18" t="s">
        <v>351</v>
      </c>
      <c r="C127" s="45"/>
      <c r="D127" s="45"/>
      <c r="E127" s="49"/>
      <c r="G127" s="21"/>
      <c r="H127" s="21"/>
    </row>
    <row r="128" spans="1:8" ht="13.5">
      <c r="A128" s="20"/>
      <c r="B128" s="18" t="s">
        <v>352</v>
      </c>
      <c r="C128" s="45"/>
      <c r="D128" s="45"/>
      <c r="E128" s="49"/>
      <c r="G128" s="21"/>
      <c r="H128" s="21"/>
    </row>
    <row r="129" spans="1:8" ht="13.5">
      <c r="A129" s="20"/>
      <c r="B129" s="18" t="s">
        <v>353</v>
      </c>
      <c r="C129" s="45"/>
      <c r="D129" s="45"/>
      <c r="E129" s="49"/>
      <c r="G129" s="21"/>
      <c r="H129" s="21"/>
    </row>
    <row r="130" spans="1:8" ht="13.5">
      <c r="A130" s="20"/>
      <c r="B130" s="18" t="s">
        <v>646</v>
      </c>
      <c r="C130" s="45"/>
      <c r="D130" s="45"/>
      <c r="E130" s="49"/>
      <c r="G130" s="21"/>
      <c r="H130" s="21"/>
    </row>
    <row r="131" spans="1:8" ht="13.5">
      <c r="A131" s="20"/>
      <c r="B131" s="18" t="s">
        <v>354</v>
      </c>
      <c r="C131" s="45"/>
      <c r="D131" s="45"/>
      <c r="E131" s="49" t="s">
        <v>271</v>
      </c>
      <c r="F131" s="20">
        <v>12</v>
      </c>
      <c r="G131" s="21">
        <v>0</v>
      </c>
      <c r="H131" s="21">
        <f>F131*G131</f>
        <v>0</v>
      </c>
    </row>
    <row r="132" spans="1:5" ht="13.5">
      <c r="A132" s="20"/>
      <c r="B132" s="18"/>
      <c r="E132" s="32"/>
    </row>
    <row r="133" spans="1:8" ht="13.5">
      <c r="A133" s="20" t="s">
        <v>296</v>
      </c>
      <c r="B133" s="18" t="s">
        <v>348</v>
      </c>
      <c r="C133" s="45"/>
      <c r="D133" s="45"/>
      <c r="E133" s="49"/>
      <c r="G133" s="21"/>
      <c r="H133" s="21"/>
    </row>
    <row r="134" spans="1:8" ht="13.5">
      <c r="A134" s="20"/>
      <c r="B134" s="28" t="s">
        <v>349</v>
      </c>
      <c r="C134" s="45"/>
      <c r="D134" s="45"/>
      <c r="E134" s="49"/>
      <c r="G134" s="21"/>
      <c r="H134" s="21"/>
    </row>
    <row r="135" spans="1:8" ht="13.5">
      <c r="A135" s="20"/>
      <c r="B135" s="18" t="s">
        <v>355</v>
      </c>
      <c r="C135" s="45"/>
      <c r="D135" s="45"/>
      <c r="E135" s="49"/>
      <c r="G135" s="21"/>
      <c r="H135" s="21"/>
    </row>
    <row r="136" spans="1:8" ht="13.5">
      <c r="A136" s="20"/>
      <c r="B136" s="18" t="s">
        <v>356</v>
      </c>
      <c r="C136" s="45"/>
      <c r="D136" s="45"/>
      <c r="E136" s="49"/>
      <c r="G136" s="21"/>
      <c r="H136" s="21"/>
    </row>
    <row r="137" spans="1:8" ht="13.5">
      <c r="A137" s="20"/>
      <c r="B137" s="18" t="s">
        <v>351</v>
      </c>
      <c r="C137" s="45"/>
      <c r="D137" s="45"/>
      <c r="E137" s="49"/>
      <c r="G137" s="21"/>
      <c r="H137" s="21"/>
    </row>
    <row r="138" spans="1:8" ht="13.5">
      <c r="A138" s="20"/>
      <c r="B138" s="18" t="s">
        <v>352</v>
      </c>
      <c r="C138" s="45"/>
      <c r="D138" s="45"/>
      <c r="E138" s="49"/>
      <c r="G138" s="21"/>
      <c r="H138" s="21"/>
    </row>
    <row r="139" spans="1:8" ht="13.5">
      <c r="A139" s="20"/>
      <c r="B139" s="18" t="s">
        <v>353</v>
      </c>
      <c r="C139" s="45"/>
      <c r="D139" s="45"/>
      <c r="E139" s="49"/>
      <c r="G139" s="21"/>
      <c r="H139" s="21"/>
    </row>
    <row r="140" spans="1:8" ht="13.5">
      <c r="A140" s="20"/>
      <c r="B140" s="18" t="s">
        <v>357</v>
      </c>
      <c r="C140" s="45"/>
      <c r="D140" s="45"/>
      <c r="E140" s="49"/>
      <c r="G140" s="21"/>
      <c r="H140" s="21"/>
    </row>
    <row r="141" spans="1:8" ht="13.5">
      <c r="A141" s="20"/>
      <c r="B141" s="18" t="s">
        <v>354</v>
      </c>
      <c r="C141" s="45"/>
      <c r="D141" s="45"/>
      <c r="E141" s="49" t="s">
        <v>271</v>
      </c>
      <c r="F141" s="20">
        <v>21</v>
      </c>
      <c r="G141" s="21">
        <v>0</v>
      </c>
      <c r="H141" s="21">
        <f>F141*G141</f>
        <v>0</v>
      </c>
    </row>
    <row r="142" spans="1:8" ht="13.5">
      <c r="A142" s="17"/>
      <c r="B142" s="18"/>
      <c r="C142" s="19"/>
      <c r="D142" s="19"/>
      <c r="E142" s="20"/>
      <c r="G142" s="21"/>
      <c r="H142" s="21"/>
    </row>
    <row r="143" spans="1:8" ht="13.5">
      <c r="A143" s="20" t="s">
        <v>300</v>
      </c>
      <c r="B143" s="18" t="s">
        <v>348</v>
      </c>
      <c r="C143" s="45"/>
      <c r="D143" s="45"/>
      <c r="E143" s="49"/>
      <c r="G143" s="21"/>
      <c r="H143" s="21"/>
    </row>
    <row r="144" spans="1:8" ht="13.5">
      <c r="A144" s="20"/>
      <c r="B144" s="28" t="s">
        <v>349</v>
      </c>
      <c r="C144" s="45"/>
      <c r="D144" s="45"/>
      <c r="E144" s="49"/>
      <c r="G144" s="21"/>
      <c r="H144" s="21"/>
    </row>
    <row r="145" spans="1:8" ht="13.5">
      <c r="A145" s="20"/>
      <c r="B145" s="18" t="s">
        <v>647</v>
      </c>
      <c r="C145" s="45"/>
      <c r="D145" s="45"/>
      <c r="E145" s="49"/>
      <c r="G145" s="21"/>
      <c r="H145" s="21"/>
    </row>
    <row r="146" spans="1:8" ht="13.5">
      <c r="A146" s="20"/>
      <c r="B146" s="18" t="s">
        <v>648</v>
      </c>
      <c r="C146" s="45"/>
      <c r="D146" s="45"/>
      <c r="E146" s="49"/>
      <c r="G146" s="21"/>
      <c r="H146" s="21"/>
    </row>
    <row r="147" spans="1:8" ht="13.5">
      <c r="A147" s="20"/>
      <c r="B147" s="18" t="s">
        <v>351</v>
      </c>
      <c r="C147" s="45"/>
      <c r="D147" s="45"/>
      <c r="E147" s="49"/>
      <c r="G147" s="21"/>
      <c r="H147" s="21"/>
    </row>
    <row r="148" spans="1:8" ht="13.5">
      <c r="A148" s="20"/>
      <c r="B148" s="18" t="s">
        <v>352</v>
      </c>
      <c r="C148" s="45"/>
      <c r="D148" s="45"/>
      <c r="E148" s="49"/>
      <c r="G148" s="21"/>
      <c r="H148" s="21"/>
    </row>
    <row r="149" spans="1:8" ht="13.5">
      <c r="A149" s="20"/>
      <c r="B149" s="18" t="s">
        <v>649</v>
      </c>
      <c r="C149" s="45"/>
      <c r="D149" s="45"/>
      <c r="E149" s="49"/>
      <c r="G149" s="21"/>
      <c r="H149" s="21"/>
    </row>
    <row r="150" spans="1:8" ht="13.5">
      <c r="A150" s="20"/>
      <c r="B150" s="18" t="s">
        <v>354</v>
      </c>
      <c r="C150" s="45"/>
      <c r="D150" s="45"/>
      <c r="E150" s="49" t="s">
        <v>271</v>
      </c>
      <c r="F150" s="20">
        <v>1</v>
      </c>
      <c r="G150" s="21">
        <v>0</v>
      </c>
      <c r="H150" s="21">
        <f>F150*G150</f>
        <v>0</v>
      </c>
    </row>
    <row r="151" spans="1:8" ht="13.5">
      <c r="A151" s="20"/>
      <c r="B151" s="18" t="s">
        <v>650</v>
      </c>
      <c r="C151" s="45"/>
      <c r="D151" s="45"/>
      <c r="E151" s="49"/>
      <c r="G151" s="21"/>
      <c r="H151" s="21"/>
    </row>
    <row r="152" spans="1:8" ht="13.5">
      <c r="A152" s="20"/>
      <c r="B152" s="18"/>
      <c r="C152" s="45"/>
      <c r="D152" s="45"/>
      <c r="E152" s="49"/>
      <c r="G152" s="21"/>
      <c r="H152" s="21"/>
    </row>
    <row r="153" spans="1:2" ht="13.5">
      <c r="A153" s="17" t="s">
        <v>305</v>
      </c>
      <c r="B153" s="30" t="s">
        <v>358</v>
      </c>
    </row>
    <row r="154" spans="1:8" ht="13.5">
      <c r="A154" s="17"/>
      <c r="B154" s="30" t="s">
        <v>359</v>
      </c>
      <c r="E154" s="46" t="s">
        <v>255</v>
      </c>
      <c r="F154" s="20">
        <v>1350</v>
      </c>
      <c r="G154" s="33">
        <v>0</v>
      </c>
      <c r="H154" s="33">
        <f>+F154*G154</f>
        <v>0</v>
      </c>
    </row>
    <row r="155" ht="13.5">
      <c r="A155" s="17"/>
    </row>
    <row r="156" spans="1:8" ht="13.5">
      <c r="A156" s="17" t="s">
        <v>307</v>
      </c>
      <c r="B156" s="18" t="s">
        <v>360</v>
      </c>
      <c r="C156" s="19"/>
      <c r="D156" s="19"/>
      <c r="E156" s="20"/>
      <c r="G156" s="21"/>
      <c r="H156" s="21"/>
    </row>
    <row r="157" spans="1:8" ht="13.5">
      <c r="A157" s="17"/>
      <c r="B157" s="18" t="s">
        <v>361</v>
      </c>
      <c r="C157" s="19"/>
      <c r="D157" s="19"/>
      <c r="E157" s="20"/>
      <c r="G157" s="21"/>
      <c r="H157" s="21"/>
    </row>
    <row r="158" spans="1:8" ht="13.5">
      <c r="A158" s="17"/>
      <c r="B158" s="18" t="s">
        <v>362</v>
      </c>
      <c r="E158" s="46" t="s">
        <v>255</v>
      </c>
      <c r="F158" s="20">
        <v>250</v>
      </c>
      <c r="G158" s="33">
        <v>0</v>
      </c>
      <c r="H158" s="33">
        <f>F158*G158</f>
        <v>0</v>
      </c>
    </row>
    <row r="159" ht="13.5">
      <c r="A159" s="17"/>
    </row>
    <row r="160" spans="1:2" ht="13.5">
      <c r="A160" s="17" t="s">
        <v>312</v>
      </c>
      <c r="B160" s="30" t="s">
        <v>363</v>
      </c>
    </row>
    <row r="161" spans="1:2" ht="13.5">
      <c r="A161" s="17"/>
      <c r="B161" s="30" t="s">
        <v>364</v>
      </c>
    </row>
    <row r="162" spans="1:8" ht="13.5">
      <c r="A162" s="17"/>
      <c r="B162" s="30" t="s">
        <v>365</v>
      </c>
      <c r="E162" s="46" t="s">
        <v>271</v>
      </c>
      <c r="F162" s="20">
        <v>35</v>
      </c>
      <c r="G162" s="33">
        <v>0</v>
      </c>
      <c r="H162" s="33">
        <f>+F162*G162</f>
        <v>0</v>
      </c>
    </row>
    <row r="163" ht="13.5">
      <c r="A163" s="17"/>
    </row>
    <row r="164" spans="1:2" ht="13.5">
      <c r="A164" s="17" t="s">
        <v>315</v>
      </c>
      <c r="B164" s="30" t="s">
        <v>366</v>
      </c>
    </row>
    <row r="165" spans="1:8" ht="13.5">
      <c r="A165" s="17"/>
      <c r="B165" s="30" t="s">
        <v>367</v>
      </c>
      <c r="E165" s="46" t="s">
        <v>271</v>
      </c>
      <c r="F165" s="20">
        <v>5</v>
      </c>
      <c r="G165" s="33">
        <v>0</v>
      </c>
      <c r="H165" s="33">
        <f>+F165*G165</f>
        <v>0</v>
      </c>
    </row>
    <row r="166" ht="13.5">
      <c r="A166" s="17"/>
    </row>
    <row r="167" spans="1:6" ht="13.5">
      <c r="A167" s="50" t="s">
        <v>323</v>
      </c>
      <c r="B167" s="51" t="s">
        <v>368</v>
      </c>
      <c r="C167" s="52"/>
      <c r="D167" s="53"/>
      <c r="E167" s="52"/>
      <c r="F167" s="52"/>
    </row>
    <row r="168" spans="1:8" ht="13.5">
      <c r="A168" s="50"/>
      <c r="B168" s="51" t="s">
        <v>369</v>
      </c>
      <c r="C168" s="52" t="s">
        <v>271</v>
      </c>
      <c r="D168" s="53">
        <v>1</v>
      </c>
      <c r="E168" s="54" t="s">
        <v>271</v>
      </c>
      <c r="F168" s="55">
        <v>4</v>
      </c>
      <c r="G168" s="33">
        <v>0</v>
      </c>
      <c r="H168" s="33">
        <f>G168*F168</f>
        <v>0</v>
      </c>
    </row>
    <row r="169" spans="1:6" ht="13.5">
      <c r="A169" s="50"/>
      <c r="B169" s="51"/>
      <c r="C169" s="52"/>
      <c r="D169" s="53"/>
      <c r="E169" s="54"/>
      <c r="F169" s="55"/>
    </row>
    <row r="170" spans="1:2" ht="13.5">
      <c r="A170" s="17" t="s">
        <v>327</v>
      </c>
      <c r="B170" s="30" t="s">
        <v>370</v>
      </c>
    </row>
    <row r="171" spans="1:8" ht="13.5">
      <c r="A171" s="17"/>
      <c r="B171" s="30" t="s">
        <v>371</v>
      </c>
      <c r="E171" s="46" t="s">
        <v>271</v>
      </c>
      <c r="F171" s="20">
        <v>34</v>
      </c>
      <c r="G171" s="33">
        <v>0</v>
      </c>
      <c r="H171" s="33">
        <f>+F171*G171</f>
        <v>0</v>
      </c>
    </row>
    <row r="172" spans="1:8" ht="13.5">
      <c r="A172" s="17"/>
      <c r="B172" s="18"/>
      <c r="C172" s="19"/>
      <c r="D172" s="19"/>
      <c r="E172" s="20"/>
      <c r="G172" s="21"/>
      <c r="H172" s="21"/>
    </row>
    <row r="173" spans="1:2" ht="13.5">
      <c r="A173" s="17" t="s">
        <v>374</v>
      </c>
      <c r="B173" s="30" t="s">
        <v>372</v>
      </c>
    </row>
    <row r="174" spans="1:8" ht="13.5">
      <c r="A174" s="17"/>
      <c r="B174" s="30" t="s">
        <v>373</v>
      </c>
      <c r="E174" s="46" t="s">
        <v>271</v>
      </c>
      <c r="F174" s="20">
        <v>5</v>
      </c>
      <c r="G174" s="33">
        <v>0</v>
      </c>
      <c r="H174" s="33">
        <f>+F174*G174</f>
        <v>0</v>
      </c>
    </row>
    <row r="175" spans="1:8" ht="13.5">
      <c r="A175" s="17"/>
      <c r="B175" s="18"/>
      <c r="C175" s="19"/>
      <c r="D175" s="19"/>
      <c r="E175" s="20"/>
      <c r="G175" s="21"/>
      <c r="H175" s="21"/>
    </row>
    <row r="176" spans="1:8" ht="13.5">
      <c r="A176" s="17" t="s">
        <v>377</v>
      </c>
      <c r="B176" s="18" t="s">
        <v>651</v>
      </c>
      <c r="C176" s="19"/>
      <c r="D176" s="19"/>
      <c r="E176" s="20"/>
      <c r="G176" s="18"/>
      <c r="H176" s="18"/>
    </row>
    <row r="177" spans="1:8" ht="13.5">
      <c r="A177" s="17"/>
      <c r="B177" s="18" t="s">
        <v>652</v>
      </c>
      <c r="C177" s="19"/>
      <c r="D177" s="19"/>
      <c r="E177" s="20" t="s">
        <v>271</v>
      </c>
      <c r="F177" s="20">
        <v>2</v>
      </c>
      <c r="G177" s="21">
        <v>0</v>
      </c>
      <c r="H177" s="21">
        <f>F177*G177</f>
        <v>0</v>
      </c>
    </row>
    <row r="178" spans="1:8" ht="13.5">
      <c r="A178" s="17"/>
      <c r="B178" s="18"/>
      <c r="C178" s="19"/>
      <c r="D178" s="19"/>
      <c r="E178" s="20"/>
      <c r="G178" s="21"/>
      <c r="H178" s="21"/>
    </row>
    <row r="179" spans="1:8" ht="13.5">
      <c r="A179" s="17" t="s">
        <v>653</v>
      </c>
      <c r="B179" s="182" t="s">
        <v>654</v>
      </c>
      <c r="C179" s="19"/>
      <c r="D179" s="19"/>
      <c r="E179" s="20"/>
      <c r="G179" s="21"/>
      <c r="H179" s="21"/>
    </row>
    <row r="180" spans="1:8" ht="13.5">
      <c r="A180" s="17"/>
      <c r="B180" s="18" t="s">
        <v>655</v>
      </c>
      <c r="C180" s="19"/>
      <c r="D180" s="19"/>
      <c r="E180" s="20"/>
      <c r="G180" s="21"/>
      <c r="H180" s="21"/>
    </row>
    <row r="181" spans="1:8" ht="13.5">
      <c r="A181" s="17"/>
      <c r="B181" s="18" t="s">
        <v>656</v>
      </c>
      <c r="C181" s="19"/>
      <c r="D181" s="19"/>
      <c r="E181" s="20" t="s">
        <v>271</v>
      </c>
      <c r="F181" s="20">
        <v>2</v>
      </c>
      <c r="G181" s="21">
        <v>0</v>
      </c>
      <c r="H181" s="21">
        <f>G181*F181</f>
        <v>0</v>
      </c>
    </row>
    <row r="182" spans="1:8" ht="13.5">
      <c r="A182" s="17"/>
      <c r="B182" s="18"/>
      <c r="C182" s="19"/>
      <c r="D182" s="19"/>
      <c r="E182" s="20"/>
      <c r="G182" s="21"/>
      <c r="H182" s="21"/>
    </row>
    <row r="183" spans="1:8" ht="13.5">
      <c r="A183" s="17" t="s">
        <v>657</v>
      </c>
      <c r="B183" s="18" t="s">
        <v>658</v>
      </c>
      <c r="C183" s="19"/>
      <c r="D183" s="19"/>
      <c r="E183" s="20"/>
      <c r="G183" s="21"/>
      <c r="H183" s="21"/>
    </row>
    <row r="184" spans="1:8" ht="13.5">
      <c r="A184" s="17"/>
      <c r="B184" s="18" t="s">
        <v>375</v>
      </c>
      <c r="C184" s="19"/>
      <c r="D184" s="19"/>
      <c r="E184" s="20"/>
      <c r="G184" s="18"/>
      <c r="H184" s="18"/>
    </row>
    <row r="185" spans="1:9" ht="13.5">
      <c r="A185" s="17"/>
      <c r="B185" s="18" t="s">
        <v>376</v>
      </c>
      <c r="C185" s="19"/>
      <c r="D185" s="19"/>
      <c r="E185" s="20" t="s">
        <v>271</v>
      </c>
      <c r="F185" s="20">
        <v>1</v>
      </c>
      <c r="G185" s="21">
        <v>0</v>
      </c>
      <c r="H185" s="21">
        <f>G185*F185</f>
        <v>0</v>
      </c>
      <c r="I185" s="150">
        <f>SUM(H91:H186)</f>
        <v>0</v>
      </c>
    </row>
    <row r="186" spans="1:8" ht="13.5">
      <c r="A186" s="17"/>
      <c r="B186" s="18"/>
      <c r="C186" s="19"/>
      <c r="D186" s="19"/>
      <c r="E186" s="20"/>
      <c r="G186" s="21"/>
      <c r="H186" s="21"/>
    </row>
    <row r="187" spans="1:9" ht="19.5">
      <c r="A187" s="17" t="s">
        <v>659</v>
      </c>
      <c r="B187" s="18" t="s">
        <v>378</v>
      </c>
      <c r="E187" s="46" t="s">
        <v>379</v>
      </c>
      <c r="H187" s="33">
        <f>I185*0.03</f>
        <v>0</v>
      </c>
      <c r="I187" s="204">
        <f>0.03*J187</f>
        <v>0</v>
      </c>
    </row>
    <row r="188" spans="1:8" ht="13.5">
      <c r="A188" s="27"/>
      <c r="B188" s="18"/>
      <c r="C188" s="19"/>
      <c r="D188" s="19"/>
      <c r="E188" s="20"/>
      <c r="G188" s="34"/>
      <c r="H188" s="34"/>
    </row>
    <row r="189" spans="1:8" ht="13.5">
      <c r="A189" s="22" t="s">
        <v>380</v>
      </c>
      <c r="B189" s="23" t="s">
        <v>381</v>
      </c>
      <c r="C189" s="24"/>
      <c r="D189" s="24"/>
      <c r="E189" s="25"/>
      <c r="F189" s="25"/>
      <c r="G189" s="26"/>
      <c r="H189" s="26"/>
    </row>
    <row r="190" spans="1:2" ht="13.5">
      <c r="A190" s="56"/>
      <c r="B190" s="57"/>
    </row>
    <row r="191" spans="1:8" ht="13.5">
      <c r="A191" s="17" t="s">
        <v>253</v>
      </c>
      <c r="B191" s="58" t="s">
        <v>382</v>
      </c>
      <c r="C191" s="19"/>
      <c r="D191" s="19"/>
      <c r="E191" s="20"/>
      <c r="G191" s="21"/>
      <c r="H191" s="21"/>
    </row>
    <row r="192" spans="1:8" ht="13.5">
      <c r="A192" s="17"/>
      <c r="B192" s="58" t="s">
        <v>383</v>
      </c>
      <c r="C192" s="19"/>
      <c r="D192" s="19"/>
      <c r="E192" s="20" t="s">
        <v>271</v>
      </c>
      <c r="F192" s="20">
        <v>4</v>
      </c>
      <c r="G192" s="21">
        <v>0</v>
      </c>
      <c r="H192" s="21">
        <f>F192*G192</f>
        <v>0</v>
      </c>
    </row>
    <row r="193" spans="1:8" ht="13.5">
      <c r="A193" s="17"/>
      <c r="B193" s="58"/>
      <c r="C193" s="19"/>
      <c r="D193" s="19"/>
      <c r="E193" s="20"/>
      <c r="G193" s="21"/>
      <c r="H193" s="21"/>
    </row>
    <row r="194" spans="1:6" ht="13.5">
      <c r="A194" s="17" t="s">
        <v>256</v>
      </c>
      <c r="B194" s="18" t="s">
        <v>384</v>
      </c>
      <c r="F194" s="46"/>
    </row>
    <row r="195" spans="1:8" ht="13.5">
      <c r="A195" s="17"/>
      <c r="B195" s="18" t="s">
        <v>385</v>
      </c>
      <c r="E195" s="46" t="s">
        <v>271</v>
      </c>
      <c r="F195" s="46">
        <v>10</v>
      </c>
      <c r="G195" s="21">
        <v>0</v>
      </c>
      <c r="H195" s="33">
        <f>F195*G195</f>
        <v>0</v>
      </c>
    </row>
    <row r="196" spans="1:7" ht="13.5">
      <c r="A196" s="17"/>
      <c r="B196" s="18"/>
      <c r="F196" s="46"/>
      <c r="G196" s="21"/>
    </row>
    <row r="197" spans="1:2" ht="13.5">
      <c r="A197" s="17" t="s">
        <v>258</v>
      </c>
      <c r="B197" s="18" t="s">
        <v>660</v>
      </c>
    </row>
    <row r="198" spans="1:8" ht="13.5">
      <c r="A198" s="17"/>
      <c r="B198" s="18" t="s">
        <v>661</v>
      </c>
      <c r="E198" s="46" t="s">
        <v>271</v>
      </c>
      <c r="F198" s="20">
        <v>3</v>
      </c>
      <c r="G198" s="21">
        <v>0</v>
      </c>
      <c r="H198" s="33">
        <f>F198*G198</f>
        <v>0</v>
      </c>
    </row>
    <row r="199" spans="1:7" ht="13.5">
      <c r="A199" s="17"/>
      <c r="B199" s="18"/>
      <c r="G199" s="21"/>
    </row>
    <row r="200" spans="1:8" ht="13.5">
      <c r="A200" s="17" t="s">
        <v>260</v>
      </c>
      <c r="B200" s="18" t="s">
        <v>386</v>
      </c>
      <c r="C200" s="44" t="s">
        <v>255</v>
      </c>
      <c r="D200" s="59">
        <v>110</v>
      </c>
      <c r="E200" s="46" t="s">
        <v>255</v>
      </c>
      <c r="F200" s="46">
        <v>690</v>
      </c>
      <c r="G200" s="21">
        <v>0</v>
      </c>
      <c r="H200" s="33">
        <f>F200*G200</f>
        <v>0</v>
      </c>
    </row>
    <row r="201" spans="1:8" ht="13.5">
      <c r="A201" s="17"/>
      <c r="B201" s="18"/>
      <c r="C201" s="19"/>
      <c r="D201" s="19"/>
      <c r="E201" s="20"/>
      <c r="G201" s="21"/>
      <c r="H201" s="21"/>
    </row>
    <row r="202" spans="1:8" ht="13.5">
      <c r="A202" s="60" t="s">
        <v>263</v>
      </c>
      <c r="B202" s="18" t="s">
        <v>387</v>
      </c>
      <c r="C202" s="19"/>
      <c r="D202" s="19"/>
      <c r="E202" s="20"/>
      <c r="G202" s="21"/>
      <c r="H202" s="21"/>
    </row>
    <row r="203" spans="2:8" ht="13.5">
      <c r="B203" s="30" t="s">
        <v>388</v>
      </c>
      <c r="E203" s="46" t="s">
        <v>271</v>
      </c>
      <c r="F203" s="20">
        <v>1</v>
      </c>
      <c r="G203" s="21">
        <v>0</v>
      </c>
      <c r="H203" s="33">
        <f>F203*G203</f>
        <v>0</v>
      </c>
    </row>
    <row r="204" spans="1:8" ht="13.5">
      <c r="A204" s="17"/>
      <c r="B204" s="58"/>
      <c r="C204" s="19"/>
      <c r="D204" s="19"/>
      <c r="E204" s="20"/>
      <c r="G204" s="21"/>
      <c r="H204" s="21"/>
    </row>
    <row r="205" spans="1:8" ht="13.5">
      <c r="A205" s="17"/>
      <c r="B205" s="18"/>
      <c r="C205" s="19"/>
      <c r="D205" s="19"/>
      <c r="E205" s="20"/>
      <c r="G205" s="21"/>
      <c r="H205" s="21"/>
    </row>
    <row r="206" spans="1:8" ht="13.5">
      <c r="A206" s="22" t="s">
        <v>389</v>
      </c>
      <c r="B206" s="23" t="s">
        <v>390</v>
      </c>
      <c r="C206" s="24"/>
      <c r="D206" s="24"/>
      <c r="E206" s="25"/>
      <c r="F206" s="25"/>
      <c r="G206" s="26"/>
      <c r="H206" s="26"/>
    </row>
    <row r="208" spans="1:2" ht="13.5">
      <c r="A208" s="60" t="s">
        <v>253</v>
      </c>
      <c r="B208" s="30" t="s">
        <v>391</v>
      </c>
    </row>
    <row r="209" spans="2:8" ht="13.5">
      <c r="B209" s="30" t="s">
        <v>392</v>
      </c>
      <c r="E209" s="46" t="s">
        <v>255</v>
      </c>
      <c r="F209" s="20">
        <f>F5</f>
        <v>1030</v>
      </c>
      <c r="G209" s="33">
        <v>0</v>
      </c>
      <c r="H209" s="33">
        <f>+F209*G209</f>
        <v>0</v>
      </c>
    </row>
    <row r="211" spans="1:8" ht="13.5">
      <c r="A211" s="60" t="s">
        <v>256</v>
      </c>
      <c r="B211" s="30" t="s">
        <v>393</v>
      </c>
      <c r="E211" s="46" t="s">
        <v>394</v>
      </c>
      <c r="F211" s="20">
        <v>24</v>
      </c>
      <c r="G211" s="33">
        <v>0</v>
      </c>
      <c r="H211" s="33">
        <f>+F211*G211</f>
        <v>0</v>
      </c>
    </row>
    <row r="212" ht="13.5">
      <c r="H212" s="21"/>
    </row>
    <row r="213" spans="1:8" ht="13.5">
      <c r="A213" s="60" t="s">
        <v>276</v>
      </c>
      <c r="B213" s="30" t="s">
        <v>395</v>
      </c>
      <c r="E213" s="46" t="s">
        <v>265</v>
      </c>
      <c r="F213" s="20">
        <v>24</v>
      </c>
      <c r="G213" s="33">
        <v>0</v>
      </c>
      <c r="H213" s="33">
        <f>+F213*G213</f>
        <v>0</v>
      </c>
    </row>
    <row r="214" ht="13.5">
      <c r="H214" s="21"/>
    </row>
    <row r="215" spans="1:8" ht="13.5">
      <c r="A215" s="60" t="s">
        <v>258</v>
      </c>
      <c r="B215" s="30" t="s">
        <v>662</v>
      </c>
      <c r="E215" s="46" t="s">
        <v>271</v>
      </c>
      <c r="F215" s="61">
        <v>35</v>
      </c>
      <c r="G215" s="33">
        <v>0</v>
      </c>
      <c r="H215" s="21">
        <f>+F215*G215</f>
        <v>0</v>
      </c>
    </row>
    <row r="216" ht="13.5">
      <c r="H216" s="21"/>
    </row>
    <row r="217" spans="1:8" ht="13.5">
      <c r="A217" s="60" t="s">
        <v>260</v>
      </c>
      <c r="B217" s="30" t="s">
        <v>396</v>
      </c>
      <c r="E217" s="46" t="s">
        <v>271</v>
      </c>
      <c r="F217" s="20">
        <v>1</v>
      </c>
      <c r="H217" s="21">
        <v>0</v>
      </c>
    </row>
    <row r="219" spans="1:8" ht="13.5">
      <c r="A219" s="17" t="s">
        <v>263</v>
      </c>
      <c r="B219" s="18" t="s">
        <v>397</v>
      </c>
      <c r="C219" s="45"/>
      <c r="D219" s="45"/>
      <c r="E219" s="20"/>
      <c r="G219" s="21"/>
      <c r="H219" s="21"/>
    </row>
    <row r="220" spans="1:8" ht="13.5">
      <c r="A220" s="17"/>
      <c r="B220" s="62" t="s">
        <v>398</v>
      </c>
      <c r="C220" s="45"/>
      <c r="D220" s="45"/>
      <c r="E220" s="20" t="s">
        <v>271</v>
      </c>
      <c r="F220" s="20">
        <v>1</v>
      </c>
      <c r="G220" s="21">
        <v>0</v>
      </c>
      <c r="H220" s="21">
        <f>+F220*G220</f>
        <v>0</v>
      </c>
    </row>
    <row r="221" spans="1:8" ht="13.5">
      <c r="A221" s="17"/>
      <c r="B221" s="62" t="s">
        <v>399</v>
      </c>
      <c r="C221" s="45"/>
      <c r="D221" s="45"/>
      <c r="E221" s="20" t="s">
        <v>271</v>
      </c>
      <c r="F221" s="20">
        <v>3</v>
      </c>
      <c r="G221" s="21">
        <v>0</v>
      </c>
      <c r="H221" s="21">
        <f>+F221*G221</f>
        <v>0</v>
      </c>
    </row>
    <row r="222" spans="1:8" ht="13.5">
      <c r="A222" s="17"/>
      <c r="B222" s="62" t="s">
        <v>400</v>
      </c>
      <c r="C222" s="45"/>
      <c r="D222" s="45"/>
      <c r="E222" s="20" t="s">
        <v>271</v>
      </c>
      <c r="F222" s="20">
        <v>2</v>
      </c>
      <c r="G222" s="21">
        <v>0</v>
      </c>
      <c r="H222" s="21">
        <f>+F222*G222</f>
        <v>0</v>
      </c>
    </row>
    <row r="223" spans="1:8" ht="13.5">
      <c r="A223" s="17"/>
      <c r="B223" s="58" t="s">
        <v>401</v>
      </c>
      <c r="C223" s="45"/>
      <c r="D223" s="45"/>
      <c r="E223" s="20"/>
      <c r="G223" s="21"/>
      <c r="H223" s="21"/>
    </row>
    <row r="224" spans="1:8" ht="13.5">
      <c r="A224" s="17"/>
      <c r="B224" s="58" t="s">
        <v>402</v>
      </c>
      <c r="C224" s="45"/>
      <c r="D224" s="45"/>
      <c r="E224" s="20" t="s">
        <v>403</v>
      </c>
      <c r="F224" s="20">
        <v>1</v>
      </c>
      <c r="G224" s="21">
        <v>0</v>
      </c>
      <c r="H224" s="21">
        <f>+F224*G224</f>
        <v>0</v>
      </c>
    </row>
    <row r="225" spans="1:8" ht="13.5">
      <c r="A225" s="17"/>
      <c r="B225" s="18"/>
      <c r="C225" s="45"/>
      <c r="D225" s="45"/>
      <c r="E225" s="20"/>
      <c r="G225" s="21"/>
      <c r="H225" s="21"/>
    </row>
    <row r="226" spans="1:8" ht="13.5">
      <c r="A226" s="17"/>
      <c r="B226" s="18"/>
      <c r="C226" s="45"/>
      <c r="D226" s="45"/>
      <c r="E226" s="20"/>
      <c r="G226" s="21"/>
      <c r="H226" s="21"/>
    </row>
    <row r="227" spans="1:8" ht="13.5">
      <c r="A227" s="17"/>
      <c r="B227" s="63" t="s">
        <v>404</v>
      </c>
      <c r="C227" s="64"/>
      <c r="D227" s="64"/>
      <c r="E227" s="65"/>
      <c r="F227" s="65"/>
      <c r="G227" s="21"/>
      <c r="H227" s="21"/>
    </row>
    <row r="228" spans="1:8" ht="13.5">
      <c r="A228" s="17"/>
      <c r="B228" s="18" t="s">
        <v>405</v>
      </c>
      <c r="C228" s="64"/>
      <c r="D228" s="64"/>
      <c r="E228" s="65"/>
      <c r="F228" s="65"/>
      <c r="G228" s="21"/>
      <c r="H228" s="18"/>
    </row>
    <row r="229" spans="1:8" ht="13.5">
      <c r="A229" s="17"/>
      <c r="B229" s="18" t="s">
        <v>406</v>
      </c>
      <c r="C229" s="19"/>
      <c r="D229" s="19"/>
      <c r="E229" s="49">
        <v>1</v>
      </c>
      <c r="F229" s="49" t="s">
        <v>271</v>
      </c>
      <c r="G229" s="21"/>
      <c r="H229" s="21"/>
    </row>
    <row r="230" spans="1:8" ht="13.5">
      <c r="A230" s="17"/>
      <c r="B230" s="18" t="s">
        <v>407</v>
      </c>
      <c r="C230" s="19"/>
      <c r="D230" s="19"/>
      <c r="E230" s="49">
        <v>5</v>
      </c>
      <c r="F230" s="49" t="s">
        <v>271</v>
      </c>
      <c r="G230" s="21"/>
      <c r="H230" s="21"/>
    </row>
    <row r="231" spans="1:8" ht="13.5">
      <c r="A231" s="17"/>
      <c r="B231" s="18" t="s">
        <v>408</v>
      </c>
      <c r="C231" s="19"/>
      <c r="D231" s="19"/>
      <c r="E231" s="49">
        <v>1</v>
      </c>
      <c r="F231" s="49" t="s">
        <v>271</v>
      </c>
      <c r="G231" s="21"/>
      <c r="H231" s="21"/>
    </row>
    <row r="232" spans="1:8" ht="13.5">
      <c r="A232" s="17"/>
      <c r="B232" s="18" t="s">
        <v>409</v>
      </c>
      <c r="C232" s="19"/>
      <c r="D232" s="19"/>
      <c r="E232" s="49">
        <v>1</v>
      </c>
      <c r="F232" s="49" t="s">
        <v>271</v>
      </c>
      <c r="G232" s="21"/>
      <c r="H232" s="21"/>
    </row>
    <row r="233" spans="1:8" ht="13.5">
      <c r="A233" s="17"/>
      <c r="B233" s="18" t="s">
        <v>410</v>
      </c>
      <c r="C233" s="19"/>
      <c r="D233" s="19"/>
      <c r="E233" s="49">
        <v>5</v>
      </c>
      <c r="F233" s="49" t="s">
        <v>271</v>
      </c>
      <c r="G233" s="21"/>
      <c r="H233" s="21"/>
    </row>
    <row r="234" spans="1:8" ht="13.5">
      <c r="A234" s="17"/>
      <c r="B234" s="18" t="s">
        <v>411</v>
      </c>
      <c r="C234" s="19"/>
      <c r="D234" s="19"/>
      <c r="E234" s="49">
        <v>5</v>
      </c>
      <c r="F234" s="49" t="s">
        <v>271</v>
      </c>
      <c r="G234" s="21"/>
      <c r="H234" s="21"/>
    </row>
    <row r="235" spans="1:8" ht="13.5">
      <c r="A235" s="17"/>
      <c r="B235" s="18" t="s">
        <v>412</v>
      </c>
      <c r="C235" s="19"/>
      <c r="D235" s="19"/>
      <c r="E235" s="49">
        <v>9</v>
      </c>
      <c r="F235" s="49" t="s">
        <v>271</v>
      </c>
      <c r="G235" s="21"/>
      <c r="H235" s="21"/>
    </row>
    <row r="236" spans="1:8" ht="13.5">
      <c r="A236" s="17"/>
      <c r="B236" s="18" t="s">
        <v>413</v>
      </c>
      <c r="C236" s="19"/>
      <c r="D236" s="19"/>
      <c r="E236" s="49">
        <v>1</v>
      </c>
      <c r="F236" s="49" t="s">
        <v>271</v>
      </c>
      <c r="G236" s="21"/>
      <c r="H236" s="21"/>
    </row>
    <row r="237" spans="1:8" ht="13.5">
      <c r="A237" s="17"/>
      <c r="B237" s="18" t="s">
        <v>414</v>
      </c>
      <c r="C237" s="18"/>
      <c r="D237" s="18"/>
      <c r="E237" s="49">
        <v>1</v>
      </c>
      <c r="F237" s="49" t="s">
        <v>271</v>
      </c>
      <c r="G237" s="21"/>
      <c r="H237" s="21"/>
    </row>
    <row r="238" spans="1:8" ht="13.5">
      <c r="A238" s="17"/>
      <c r="B238" s="18" t="s">
        <v>415</v>
      </c>
      <c r="C238" s="18"/>
      <c r="D238" s="18"/>
      <c r="E238" s="49">
        <v>1</v>
      </c>
      <c r="F238" s="49" t="s">
        <v>271</v>
      </c>
      <c r="G238" s="21"/>
      <c r="H238" s="21"/>
    </row>
    <row r="239" spans="1:8" ht="13.5">
      <c r="A239" s="17"/>
      <c r="B239" s="18" t="s">
        <v>416</v>
      </c>
      <c r="C239" s="19"/>
      <c r="D239" s="19"/>
      <c r="E239" s="49">
        <v>1</v>
      </c>
      <c r="F239" s="49" t="s">
        <v>417</v>
      </c>
      <c r="G239" s="21"/>
      <c r="H239" s="21"/>
    </row>
    <row r="240" spans="1:8" ht="13.5">
      <c r="A240" s="17"/>
      <c r="B240" s="18" t="s">
        <v>418</v>
      </c>
      <c r="C240" s="19"/>
      <c r="D240" s="19"/>
      <c r="E240" s="49">
        <v>4</v>
      </c>
      <c r="F240" s="49" t="s">
        <v>271</v>
      </c>
      <c r="G240" s="21"/>
      <c r="H240" s="21"/>
    </row>
    <row r="241" spans="1:8" ht="13.5">
      <c r="A241" s="17"/>
      <c r="B241" s="18" t="s">
        <v>419</v>
      </c>
      <c r="C241" s="19"/>
      <c r="D241" s="19"/>
      <c r="E241" s="49">
        <v>16</v>
      </c>
      <c r="F241" s="49" t="s">
        <v>271</v>
      </c>
      <c r="G241" s="21"/>
      <c r="H241" s="21"/>
    </row>
    <row r="242" spans="1:8" ht="13.5">
      <c r="A242" s="17"/>
      <c r="B242" s="18" t="s">
        <v>420</v>
      </c>
      <c r="C242" s="18"/>
      <c r="D242" s="18"/>
      <c r="E242" s="18"/>
      <c r="F242" s="18"/>
      <c r="G242" s="21"/>
      <c r="H242" s="21"/>
    </row>
    <row r="243" spans="1:8" ht="13.5">
      <c r="A243" s="17"/>
      <c r="B243" s="18"/>
      <c r="C243" s="18"/>
      <c r="D243" s="18"/>
      <c r="E243" s="18"/>
      <c r="F243" s="18"/>
      <c r="G243" s="21"/>
      <c r="H243" s="21"/>
    </row>
    <row r="244" spans="1:7" ht="13.5">
      <c r="A244" s="17"/>
      <c r="B244" s="28" t="s">
        <v>663</v>
      </c>
      <c r="C244" s="19"/>
      <c r="D244" s="19"/>
      <c r="E244" s="20"/>
      <c r="G244" s="19"/>
    </row>
    <row r="245" spans="1:7" ht="13.5">
      <c r="A245" s="17"/>
      <c r="B245" s="18"/>
      <c r="C245" s="19"/>
      <c r="D245" s="19"/>
      <c r="E245" s="20"/>
      <c r="G245" s="19"/>
    </row>
    <row r="246" spans="1:8" ht="13.5">
      <c r="A246" s="183" t="s">
        <v>250</v>
      </c>
      <c r="B246" s="184" t="s">
        <v>251</v>
      </c>
      <c r="C246" s="185"/>
      <c r="D246" s="185"/>
      <c r="E246" s="186"/>
      <c r="F246" s="186"/>
      <c r="G246" s="187"/>
      <c r="H246" s="187">
        <f>SUM(H3:H13)</f>
        <v>0</v>
      </c>
    </row>
    <row r="247" spans="1:8" ht="13.5">
      <c r="A247" s="183" t="s">
        <v>266</v>
      </c>
      <c r="B247" s="184" t="s">
        <v>267</v>
      </c>
      <c r="C247" s="185"/>
      <c r="D247" s="185"/>
      <c r="E247" s="186"/>
      <c r="F247" s="186"/>
      <c r="G247" s="187"/>
      <c r="H247" s="187">
        <f>SUM(H15:H88)</f>
        <v>0</v>
      </c>
    </row>
    <row r="248" spans="1:8" ht="13.5">
      <c r="A248" s="183" t="s">
        <v>328</v>
      </c>
      <c r="B248" s="184" t="s">
        <v>329</v>
      </c>
      <c r="C248" s="185"/>
      <c r="D248" s="185"/>
      <c r="E248" s="186"/>
      <c r="F248" s="186"/>
      <c r="G248" s="187"/>
      <c r="H248" s="187">
        <f>SUM(H89:H187)</f>
        <v>0</v>
      </c>
    </row>
    <row r="249" spans="1:8" ht="13.5">
      <c r="A249" s="183" t="s">
        <v>380</v>
      </c>
      <c r="B249" s="184" t="s">
        <v>381</v>
      </c>
      <c r="C249" s="185"/>
      <c r="D249" s="185"/>
      <c r="E249" s="186"/>
      <c r="F249" s="186"/>
      <c r="G249" s="187"/>
      <c r="H249" s="187">
        <f>SUM(H189:H205)</f>
        <v>0</v>
      </c>
    </row>
    <row r="250" spans="1:8" ht="13.5">
      <c r="A250" s="183" t="s">
        <v>389</v>
      </c>
      <c r="B250" s="184" t="s">
        <v>390</v>
      </c>
      <c r="C250" s="185"/>
      <c r="D250" s="185"/>
      <c r="E250" s="186"/>
      <c r="F250" s="186"/>
      <c r="G250" s="187"/>
      <c r="H250" s="187">
        <f>SUM(H207:H225)</f>
        <v>0</v>
      </c>
    </row>
    <row r="251" spans="1:8" ht="14.25" thickBot="1">
      <c r="A251" s="217" t="s">
        <v>745</v>
      </c>
      <c r="B251" s="218" t="s">
        <v>672</v>
      </c>
      <c r="C251" s="219"/>
      <c r="D251" s="219"/>
      <c r="E251" s="220"/>
      <c r="F251" s="220"/>
      <c r="G251" s="221"/>
      <c r="H251" s="221">
        <f>(H246+H247+H248+H249+H250)*0.05</f>
        <v>0</v>
      </c>
    </row>
    <row r="252" spans="1:8" ht="13.5">
      <c r="A252" s="188"/>
      <c r="B252" s="193"/>
      <c r="C252" s="190"/>
      <c r="D252" s="190"/>
      <c r="E252" s="191"/>
      <c r="F252" s="191"/>
      <c r="G252" s="192"/>
      <c r="H252" s="192"/>
    </row>
    <row r="253" spans="1:8" ht="13.5">
      <c r="A253" s="188"/>
      <c r="B253" s="189" t="s">
        <v>729</v>
      </c>
      <c r="C253" s="190"/>
      <c r="D253" s="190"/>
      <c r="E253" s="191"/>
      <c r="F253" s="191"/>
      <c r="G253" s="192"/>
      <c r="H253" s="222">
        <f>SUM(H245:H251)</f>
        <v>0</v>
      </c>
    </row>
    <row r="254" spans="1:8" ht="13.5">
      <c r="A254" s="188"/>
      <c r="B254" s="189"/>
      <c r="C254" s="190"/>
      <c r="D254" s="190"/>
      <c r="E254" s="191"/>
      <c r="F254" s="191"/>
      <c r="G254" s="192"/>
      <c r="H254" s="19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SheetLayoutView="100" zoomScalePageLayoutView="0" workbookViewId="0" topLeftCell="A1">
      <pane ySplit="1" topLeftCell="A80" activePane="bottomLeft" state="frozen"/>
      <selection pane="topLeft" activeCell="A1" sqref="A1"/>
      <selection pane="bottomLeft" activeCell="I103" sqref="I103"/>
    </sheetView>
  </sheetViews>
  <sheetFormatPr defaultColWidth="9.140625" defaultRowHeight="12.75"/>
  <cols>
    <col min="1" max="1" width="4.7109375" style="60" customWidth="1"/>
    <col min="2" max="2" width="44.7109375" style="30" customWidth="1"/>
    <col min="3" max="3" width="0" style="31" hidden="1" customWidth="1"/>
    <col min="4" max="4" width="6.57421875" style="31" hidden="1" customWidth="1"/>
    <col min="5" max="5" width="5.140625" style="46" bestFit="1" customWidth="1"/>
    <col min="6" max="6" width="5.140625" style="20" bestFit="1" customWidth="1"/>
    <col min="7" max="7" width="11.140625" style="33" bestFit="1" customWidth="1"/>
    <col min="8" max="8" width="14.8515625" style="33" customWidth="1"/>
    <col min="9" max="9" width="15.00390625" style="0" customWidth="1"/>
    <col min="10" max="10" width="17.00390625" style="31" customWidth="1"/>
  </cols>
  <sheetData>
    <row r="1" spans="1:10" ht="16.5">
      <c r="A1" s="244" t="s">
        <v>673</v>
      </c>
      <c r="B1" s="245"/>
      <c r="C1" s="245"/>
      <c r="D1" s="245"/>
      <c r="E1" s="245"/>
      <c r="F1" s="245"/>
      <c r="G1" s="245"/>
      <c r="H1" s="245"/>
      <c r="I1" s="30"/>
      <c r="J1" s="30"/>
    </row>
    <row r="2" spans="1:10" ht="13.5">
      <c r="A2" s="17"/>
      <c r="F2" s="46"/>
      <c r="G2" s="31"/>
      <c r="I2" s="30"/>
      <c r="J2" s="30"/>
    </row>
    <row r="3" spans="1:10" ht="13.5">
      <c r="A3" s="22" t="s">
        <v>250</v>
      </c>
      <c r="B3" s="23" t="s">
        <v>674</v>
      </c>
      <c r="C3" s="24"/>
      <c r="D3" s="24"/>
      <c r="E3" s="25"/>
      <c r="F3" s="25"/>
      <c r="G3" s="26"/>
      <c r="H3" s="26"/>
      <c r="I3" s="18"/>
      <c r="J3" s="18"/>
    </row>
    <row r="4" spans="1:10" ht="13.5">
      <c r="A4" s="56"/>
      <c r="B4" s="57"/>
      <c r="I4" s="30"/>
      <c r="J4" s="30"/>
    </row>
    <row r="5" spans="1:10" ht="13.5">
      <c r="A5" s="60" t="s">
        <v>253</v>
      </c>
      <c r="B5" s="30" t="s">
        <v>254</v>
      </c>
      <c r="E5" s="46" t="s">
        <v>255</v>
      </c>
      <c r="F5" s="20">
        <v>5</v>
      </c>
      <c r="G5" s="33">
        <v>0</v>
      </c>
      <c r="H5" s="33">
        <f>+F5*G5</f>
        <v>0</v>
      </c>
      <c r="I5" s="30"/>
      <c r="J5" s="30"/>
    </row>
    <row r="6" spans="9:10" ht="13.5">
      <c r="I6" s="30"/>
      <c r="J6" s="30"/>
    </row>
    <row r="7" spans="1:10" ht="13.5">
      <c r="A7" s="60" t="s">
        <v>256</v>
      </c>
      <c r="B7" s="30" t="s">
        <v>257</v>
      </c>
      <c r="E7" s="46" t="s">
        <v>255</v>
      </c>
      <c r="F7" s="20">
        <f>F5</f>
        <v>5</v>
      </c>
      <c r="G7" s="33">
        <v>0</v>
      </c>
      <c r="H7" s="33">
        <f>+F7*G7</f>
        <v>0</v>
      </c>
      <c r="J7" s="30"/>
    </row>
    <row r="8" ht="13.5">
      <c r="J8" s="30"/>
    </row>
    <row r="9" spans="1:10" ht="13.5">
      <c r="A9" s="60" t="s">
        <v>258</v>
      </c>
      <c r="B9" s="30" t="s">
        <v>259</v>
      </c>
      <c r="E9" s="46" t="s">
        <v>255</v>
      </c>
      <c r="F9" s="20">
        <f>F5</f>
        <v>5</v>
      </c>
      <c r="G9" s="33">
        <v>0</v>
      </c>
      <c r="H9" s="33">
        <f>+F9*G9</f>
        <v>0</v>
      </c>
      <c r="J9" s="30"/>
    </row>
    <row r="10" spans="1:10" ht="13.5">
      <c r="A10" s="17"/>
      <c r="B10" s="18"/>
      <c r="C10" s="19"/>
      <c r="D10" s="19"/>
      <c r="E10" s="20"/>
      <c r="G10" s="21"/>
      <c r="H10" s="21"/>
      <c r="J10" s="30"/>
    </row>
    <row r="11" spans="1:10" ht="13.5">
      <c r="A11" s="17" t="s">
        <v>260</v>
      </c>
      <c r="B11" s="18" t="s">
        <v>675</v>
      </c>
      <c r="C11" s="19"/>
      <c r="D11" s="19"/>
      <c r="E11" s="20"/>
      <c r="G11" s="21"/>
      <c r="H11" s="21">
        <v>0</v>
      </c>
      <c r="J11" s="30"/>
    </row>
    <row r="12" spans="1:10" ht="13.5">
      <c r="A12" s="17"/>
      <c r="B12" s="18"/>
      <c r="C12" s="19"/>
      <c r="D12" s="19"/>
      <c r="E12" s="20"/>
      <c r="G12" s="21"/>
      <c r="H12" s="21"/>
      <c r="J12" s="30"/>
    </row>
    <row r="13" spans="1:10" ht="13.5">
      <c r="A13" s="17" t="s">
        <v>263</v>
      </c>
      <c r="B13" s="18" t="s">
        <v>676</v>
      </c>
      <c r="C13" s="19"/>
      <c r="D13" s="19"/>
      <c r="E13" s="20"/>
      <c r="G13" s="21"/>
      <c r="H13" s="21">
        <v>0</v>
      </c>
      <c r="J13" s="30"/>
    </row>
    <row r="14" spans="1:10" ht="13.5">
      <c r="A14" s="17"/>
      <c r="B14" s="18"/>
      <c r="C14" s="19"/>
      <c r="D14" s="19"/>
      <c r="E14" s="20"/>
      <c r="G14" s="21"/>
      <c r="H14" s="21"/>
      <c r="I14" s="21"/>
      <c r="J14" s="19"/>
    </row>
    <row r="15" spans="1:10" ht="13.5">
      <c r="A15" s="17"/>
      <c r="B15" s="18"/>
      <c r="C15" s="19"/>
      <c r="D15" s="19"/>
      <c r="E15" s="20"/>
      <c r="G15" s="21"/>
      <c r="H15" s="21"/>
      <c r="I15" s="18"/>
      <c r="J15" s="201"/>
    </row>
    <row r="16" spans="1:10" ht="13.5">
      <c r="A16" s="22" t="s">
        <v>266</v>
      </c>
      <c r="B16" s="23" t="s">
        <v>677</v>
      </c>
      <c r="C16" s="24"/>
      <c r="D16" s="24"/>
      <c r="E16" s="25"/>
      <c r="F16" s="25"/>
      <c r="G16" s="26"/>
      <c r="H16" s="26"/>
      <c r="I16" s="21"/>
      <c r="J16" s="19"/>
    </row>
    <row r="17" spans="1:10" ht="13.5">
      <c r="A17" s="27"/>
      <c r="B17" s="28"/>
      <c r="C17" s="19"/>
      <c r="D17" s="19"/>
      <c r="E17" s="20"/>
      <c r="G17" s="21"/>
      <c r="H17" s="21"/>
      <c r="I17" s="18"/>
      <c r="J17" s="19"/>
    </row>
    <row r="18" spans="1:10" ht="13.5">
      <c r="A18" s="17"/>
      <c r="B18" s="18"/>
      <c r="C18" s="19"/>
      <c r="D18" s="19"/>
      <c r="E18" s="20"/>
      <c r="G18" s="21"/>
      <c r="H18" s="21"/>
      <c r="I18" s="21"/>
      <c r="J18" s="19"/>
    </row>
    <row r="19" spans="1:10" ht="13.5">
      <c r="A19" s="17" t="s">
        <v>253</v>
      </c>
      <c r="B19" s="18" t="s">
        <v>280</v>
      </c>
      <c r="C19" s="19"/>
      <c r="D19" s="19"/>
      <c r="E19" s="20"/>
      <c r="G19" s="34"/>
      <c r="H19" s="21"/>
      <c r="J19" s="33"/>
    </row>
    <row r="20" spans="1:10" ht="13.5">
      <c r="A20" s="17"/>
      <c r="B20" s="18" t="s">
        <v>281</v>
      </c>
      <c r="C20" s="19"/>
      <c r="D20" s="19"/>
      <c r="E20" s="20"/>
      <c r="G20" s="21"/>
      <c r="H20" s="21"/>
      <c r="J20" s="33"/>
    </row>
    <row r="21" spans="1:10" ht="13.5">
      <c r="A21" s="17"/>
      <c r="B21" s="18" t="s">
        <v>282</v>
      </c>
      <c r="C21" s="19"/>
      <c r="D21" s="19"/>
      <c r="E21" s="20"/>
      <c r="G21" s="21"/>
      <c r="H21" s="21"/>
      <c r="J21" s="33"/>
    </row>
    <row r="22" spans="1:10" ht="13.5">
      <c r="A22" s="17"/>
      <c r="B22" s="18" t="s">
        <v>283</v>
      </c>
      <c r="C22" s="19"/>
      <c r="D22" s="19"/>
      <c r="E22" s="20" t="s">
        <v>255</v>
      </c>
      <c r="F22" s="20">
        <v>5</v>
      </c>
      <c r="G22" s="34">
        <v>0</v>
      </c>
      <c r="H22" s="21">
        <f>G22*F22</f>
        <v>0</v>
      </c>
      <c r="J22" s="33"/>
    </row>
    <row r="23" spans="1:10" ht="13.5">
      <c r="A23" s="17"/>
      <c r="B23" s="18"/>
      <c r="C23" s="19"/>
      <c r="D23" s="19"/>
      <c r="E23" s="20"/>
      <c r="G23" s="21"/>
      <c r="H23" s="21"/>
      <c r="J23" s="33"/>
    </row>
    <row r="24" spans="1:10" ht="13.5">
      <c r="A24" s="36" t="s">
        <v>256</v>
      </c>
      <c r="B24" s="37" t="s">
        <v>284</v>
      </c>
      <c r="C24" s="38"/>
      <c r="D24" s="38"/>
      <c r="E24" s="39"/>
      <c r="F24" s="39"/>
      <c r="G24" s="40"/>
      <c r="H24" s="41"/>
      <c r="I24" s="179"/>
      <c r="J24" s="179"/>
    </row>
    <row r="25" spans="1:10" ht="13.5">
      <c r="A25" s="36"/>
      <c r="B25" s="37" t="s">
        <v>285</v>
      </c>
      <c r="C25" s="38"/>
      <c r="D25" s="38"/>
      <c r="E25" s="39"/>
      <c r="F25" s="39"/>
      <c r="G25" s="40"/>
      <c r="H25" s="41"/>
      <c r="I25" s="179"/>
      <c r="J25" s="179"/>
    </row>
    <row r="26" spans="1:10" ht="13.5">
      <c r="A26" s="36"/>
      <c r="B26" s="37" t="s">
        <v>678</v>
      </c>
      <c r="C26" s="38"/>
      <c r="D26" s="38"/>
      <c r="E26" s="39" t="s">
        <v>255</v>
      </c>
      <c r="F26" s="39">
        <v>10</v>
      </c>
      <c r="G26" s="40">
        <v>0</v>
      </c>
      <c r="H26" s="41">
        <f>G26*F26</f>
        <v>0</v>
      </c>
      <c r="I26" s="179"/>
      <c r="J26" s="179"/>
    </row>
    <row r="27" spans="1:10" ht="13.5">
      <c r="A27" s="36"/>
      <c r="B27" s="37"/>
      <c r="C27" s="38"/>
      <c r="D27" s="38"/>
      <c r="E27" s="39"/>
      <c r="F27" s="39"/>
      <c r="G27" s="40"/>
      <c r="H27" s="41"/>
      <c r="I27" s="179"/>
      <c r="J27" s="179"/>
    </row>
    <row r="28" spans="1:10" ht="13.5">
      <c r="A28" s="17" t="s">
        <v>258</v>
      </c>
      <c r="B28" s="18" t="s">
        <v>280</v>
      </c>
      <c r="C28" s="19"/>
      <c r="D28" s="19"/>
      <c r="E28" s="20"/>
      <c r="G28" s="34"/>
      <c r="H28" s="34"/>
      <c r="J28" s="33"/>
    </row>
    <row r="29" spans="1:10" ht="13.5">
      <c r="A29" s="17"/>
      <c r="B29" s="18" t="s">
        <v>287</v>
      </c>
      <c r="C29" s="19"/>
      <c r="D29" s="19"/>
      <c r="E29" s="20"/>
      <c r="G29" s="34"/>
      <c r="H29" s="34"/>
      <c r="J29" s="33"/>
    </row>
    <row r="30" spans="1:10" ht="13.5" customHeight="1">
      <c r="A30" s="17"/>
      <c r="B30" s="18" t="s">
        <v>288</v>
      </c>
      <c r="C30" s="19"/>
      <c r="D30" s="19"/>
      <c r="E30" s="20"/>
      <c r="G30" s="34"/>
      <c r="H30" s="34"/>
      <c r="J30" s="246" t="s">
        <v>679</v>
      </c>
    </row>
    <row r="31" spans="1:10" ht="13.5" customHeight="1">
      <c r="A31" s="17"/>
      <c r="B31" s="18" t="s">
        <v>289</v>
      </c>
      <c r="C31" s="19"/>
      <c r="D31" s="19"/>
      <c r="E31" s="20"/>
      <c r="G31" s="34"/>
      <c r="H31" s="34"/>
      <c r="J31" s="246"/>
    </row>
    <row r="32" spans="1:8" ht="13.5">
      <c r="A32" s="17"/>
      <c r="B32" s="35" t="s">
        <v>680</v>
      </c>
      <c r="C32" s="19"/>
      <c r="D32" s="19"/>
      <c r="E32" s="20"/>
      <c r="G32" s="18"/>
      <c r="H32" s="18"/>
    </row>
    <row r="33" spans="1:10" ht="13.5">
      <c r="A33" s="17"/>
      <c r="B33" s="18" t="s">
        <v>290</v>
      </c>
      <c r="C33" s="19"/>
      <c r="D33" s="19"/>
      <c r="E33" s="20"/>
      <c r="G33" s="18"/>
      <c r="H33" s="18"/>
      <c r="J33" s="33"/>
    </row>
    <row r="34" spans="1:10" ht="13.5">
      <c r="A34" s="17"/>
      <c r="B34" s="18" t="s">
        <v>291</v>
      </c>
      <c r="C34" s="19"/>
      <c r="D34" s="19"/>
      <c r="E34" s="20" t="s">
        <v>255</v>
      </c>
      <c r="F34" s="20">
        <v>0</v>
      </c>
      <c r="G34" s="34">
        <v>0</v>
      </c>
      <c r="H34" s="34">
        <f>+F34*G34</f>
        <v>0</v>
      </c>
      <c r="I34" s="202">
        <f>F34*0.11</f>
        <v>0</v>
      </c>
      <c r="J34" s="20">
        <f>1*F34</f>
        <v>0</v>
      </c>
    </row>
    <row r="35" spans="1:10" ht="13.5">
      <c r="A35" s="27"/>
      <c r="B35" s="28"/>
      <c r="C35" s="19"/>
      <c r="D35" s="19"/>
      <c r="E35" s="20"/>
      <c r="G35" s="21"/>
      <c r="H35" s="21"/>
      <c r="I35" s="21"/>
      <c r="J35" s="19"/>
    </row>
    <row r="36" spans="1:10" ht="13.5">
      <c r="A36" s="60" t="s">
        <v>260</v>
      </c>
      <c r="B36" s="30" t="s">
        <v>297</v>
      </c>
      <c r="G36" s="203"/>
      <c r="H36" s="203"/>
      <c r="I36" s="18"/>
      <c r="J36" s="18"/>
    </row>
    <row r="37" spans="2:10" ht="13.5">
      <c r="B37" s="30" t="s">
        <v>298</v>
      </c>
      <c r="E37" s="46" t="s">
        <v>299</v>
      </c>
      <c r="F37" s="20">
        <v>10</v>
      </c>
      <c r="G37" s="203">
        <v>0</v>
      </c>
      <c r="H37" s="203">
        <f>+F37*G37</f>
        <v>0</v>
      </c>
      <c r="I37" s="18"/>
      <c r="J37" s="18"/>
    </row>
    <row r="38" spans="7:10" ht="13.5">
      <c r="G38" s="203"/>
      <c r="H38" s="203"/>
      <c r="I38" s="34"/>
      <c r="J38" s="18"/>
    </row>
    <row r="39" spans="1:10" ht="13.5">
      <c r="A39" s="17" t="s">
        <v>263</v>
      </c>
      <c r="B39" s="30" t="s">
        <v>293</v>
      </c>
      <c r="F39" s="46"/>
      <c r="I39" s="34"/>
      <c r="J39" s="18"/>
    </row>
    <row r="40" spans="1:10" ht="13.5">
      <c r="A40" s="17"/>
      <c r="B40" s="30" t="s">
        <v>681</v>
      </c>
      <c r="F40" s="46"/>
      <c r="J40" s="30"/>
    </row>
    <row r="41" spans="1:10" ht="13.5">
      <c r="A41" s="17"/>
      <c r="B41" s="30" t="s">
        <v>682</v>
      </c>
      <c r="E41" s="46" t="s">
        <v>271</v>
      </c>
      <c r="F41" s="46">
        <v>1</v>
      </c>
      <c r="G41" s="33">
        <v>0</v>
      </c>
      <c r="H41" s="33">
        <f>G41*F41</f>
        <v>0</v>
      </c>
      <c r="J41" s="33"/>
    </row>
    <row r="42" spans="1:10" ht="13.5">
      <c r="A42" s="17"/>
      <c r="F42" s="46"/>
      <c r="J42" s="33"/>
    </row>
    <row r="43" spans="1:10" ht="13.5">
      <c r="A43" s="17" t="s">
        <v>292</v>
      </c>
      <c r="B43" s="30" t="s">
        <v>324</v>
      </c>
      <c r="F43" s="46"/>
      <c r="J43" s="33"/>
    </row>
    <row r="44" spans="1:10" ht="13.5">
      <c r="A44" s="17"/>
      <c r="B44" s="30" t="s">
        <v>325</v>
      </c>
      <c r="F44" s="46"/>
      <c r="J44" s="33"/>
    </row>
    <row r="45" spans="1:10" ht="13.5">
      <c r="A45" s="17"/>
      <c r="B45" s="30" t="s">
        <v>683</v>
      </c>
      <c r="E45" s="46" t="s">
        <v>271</v>
      </c>
      <c r="F45" s="46">
        <v>1</v>
      </c>
      <c r="G45" s="33">
        <v>0</v>
      </c>
      <c r="H45" s="33">
        <f>G45*F45</f>
        <v>0</v>
      </c>
      <c r="J45" s="33"/>
    </row>
    <row r="46" spans="1:10" ht="13.5">
      <c r="A46" s="17"/>
      <c r="F46" s="46"/>
      <c r="J46" s="33"/>
    </row>
    <row r="47" spans="1:10" ht="13.5">
      <c r="A47" s="42" t="s">
        <v>296</v>
      </c>
      <c r="B47" s="18" t="s">
        <v>306</v>
      </c>
      <c r="C47" s="44" t="s">
        <v>304</v>
      </c>
      <c r="D47" s="44">
        <v>30</v>
      </c>
      <c r="E47" s="20" t="s">
        <v>304</v>
      </c>
      <c r="F47" s="20">
        <v>4</v>
      </c>
      <c r="G47" s="34">
        <v>0</v>
      </c>
      <c r="H47" s="34">
        <f>G47*F47</f>
        <v>0</v>
      </c>
      <c r="J47" s="33"/>
    </row>
    <row r="48" spans="1:10" ht="13.5">
      <c r="A48" s="42"/>
      <c r="B48" s="18"/>
      <c r="C48" s="44"/>
      <c r="D48" s="44"/>
      <c r="E48" s="20"/>
      <c r="G48" s="34"/>
      <c r="H48" s="34"/>
      <c r="J48" s="33"/>
    </row>
    <row r="49" spans="1:10" ht="19.5">
      <c r="A49" s="60" t="s">
        <v>300</v>
      </c>
      <c r="B49" s="30" t="s">
        <v>684</v>
      </c>
      <c r="H49" s="21">
        <f>ROUND(I49,0)</f>
        <v>0</v>
      </c>
      <c r="I49" s="204">
        <f>0.03*J49</f>
        <v>0</v>
      </c>
      <c r="J49" s="204">
        <f>SUM(H36:H47)</f>
        <v>0</v>
      </c>
    </row>
    <row r="50" spans="1:9" ht="13.5">
      <c r="A50" s="17"/>
      <c r="B50" s="18"/>
      <c r="C50" s="19"/>
      <c r="D50" s="19"/>
      <c r="E50" s="20"/>
      <c r="G50" s="34"/>
      <c r="H50" s="21"/>
      <c r="I50" s="21"/>
    </row>
    <row r="51" spans="1:9" ht="13.5">
      <c r="A51" s="17"/>
      <c r="B51" s="18"/>
      <c r="C51" s="19"/>
      <c r="D51" s="19"/>
      <c r="E51" s="20"/>
      <c r="G51" s="21"/>
      <c r="H51" s="21"/>
      <c r="I51" s="21"/>
    </row>
    <row r="52" spans="1:10" ht="13.5">
      <c r="A52" s="22" t="s">
        <v>328</v>
      </c>
      <c r="B52" s="23" t="s">
        <v>685</v>
      </c>
      <c r="C52" s="24"/>
      <c r="D52" s="24"/>
      <c r="E52" s="25"/>
      <c r="F52" s="25"/>
      <c r="G52" s="26"/>
      <c r="H52" s="26"/>
      <c r="I52" s="205"/>
      <c r="J52" s="18"/>
    </row>
    <row r="53" spans="1:10" ht="13.5">
      <c r="A53" s="17"/>
      <c r="B53" s="18"/>
      <c r="C53" s="19"/>
      <c r="D53" s="19"/>
      <c r="E53" s="20"/>
      <c r="G53" s="21"/>
      <c r="H53" s="21"/>
      <c r="I53" s="151"/>
      <c r="J53" s="30"/>
    </row>
    <row r="54" spans="1:10" ht="13.5">
      <c r="A54" s="17" t="s">
        <v>253</v>
      </c>
      <c r="B54" s="206" t="s">
        <v>686</v>
      </c>
      <c r="I54" s="21"/>
      <c r="J54" s="19"/>
    </row>
    <row r="55" spans="1:10" ht="13.5">
      <c r="A55" s="17"/>
      <c r="B55" s="206" t="s">
        <v>687</v>
      </c>
      <c r="E55" s="46" t="s">
        <v>255</v>
      </c>
      <c r="F55" s="20">
        <v>10</v>
      </c>
      <c r="G55" s="33">
        <v>0</v>
      </c>
      <c r="H55" s="33">
        <f>+F55*G55</f>
        <v>0</v>
      </c>
      <c r="I55" s="21"/>
      <c r="J55" s="19"/>
    </row>
    <row r="56" spans="2:10" ht="13.5">
      <c r="B56" s="206"/>
      <c r="I56" s="21"/>
      <c r="J56" s="19"/>
    </row>
    <row r="57" spans="1:10" ht="13.5">
      <c r="A57" s="60" t="s">
        <v>256</v>
      </c>
      <c r="B57" s="30" t="s">
        <v>346</v>
      </c>
      <c r="I57" s="21"/>
      <c r="J57" s="19"/>
    </row>
    <row r="58" spans="2:10" ht="13.5">
      <c r="B58" s="30" t="s">
        <v>347</v>
      </c>
      <c r="E58" s="46" t="s">
        <v>271</v>
      </c>
      <c r="F58" s="20">
        <v>2</v>
      </c>
      <c r="G58" s="33">
        <v>0</v>
      </c>
      <c r="H58" s="33">
        <f>+F58*G58</f>
        <v>0</v>
      </c>
      <c r="I58" s="21"/>
      <c r="J58" s="19"/>
    </row>
    <row r="59" spans="1:10" ht="13.5">
      <c r="A59" s="17"/>
      <c r="B59" s="18"/>
      <c r="C59" s="19"/>
      <c r="D59" s="19"/>
      <c r="E59" s="20"/>
      <c r="G59" s="21"/>
      <c r="H59" s="21"/>
      <c r="I59" s="21"/>
      <c r="J59" s="19"/>
    </row>
    <row r="60" spans="1:10" ht="13.5">
      <c r="A60" s="60" t="s">
        <v>258</v>
      </c>
      <c r="B60" s="30" t="s">
        <v>688</v>
      </c>
      <c r="I60" s="21"/>
      <c r="J60" s="19"/>
    </row>
    <row r="61" spans="2:10" ht="13.5">
      <c r="B61" s="30" t="s">
        <v>689</v>
      </c>
      <c r="E61" s="46" t="s">
        <v>271</v>
      </c>
      <c r="F61" s="20">
        <v>1</v>
      </c>
      <c r="G61" s="33">
        <v>0</v>
      </c>
      <c r="H61" s="33">
        <f>+F61*G61</f>
        <v>0</v>
      </c>
      <c r="I61" s="21"/>
      <c r="J61" s="19"/>
    </row>
    <row r="62" spans="1:10" ht="13.5">
      <c r="A62" s="17"/>
      <c r="B62" s="18"/>
      <c r="C62" s="19"/>
      <c r="D62" s="19"/>
      <c r="E62" s="20"/>
      <c r="G62" s="21"/>
      <c r="H62" s="21"/>
      <c r="I62" s="20"/>
      <c r="J62" s="18"/>
    </row>
    <row r="63" spans="1:10" ht="13.5">
      <c r="A63" s="17" t="s">
        <v>260</v>
      </c>
      <c r="B63" s="182" t="s">
        <v>690</v>
      </c>
      <c r="C63" s="19"/>
      <c r="D63" s="19"/>
      <c r="E63" s="20"/>
      <c r="G63" s="21"/>
      <c r="H63" s="21"/>
      <c r="I63" s="20"/>
      <c r="J63" s="18"/>
    </row>
    <row r="64" spans="1:10" ht="13.5">
      <c r="A64" s="17"/>
      <c r="B64" s="18" t="s">
        <v>691</v>
      </c>
      <c r="C64" s="19"/>
      <c r="D64" s="19"/>
      <c r="E64" s="20"/>
      <c r="G64" s="21"/>
      <c r="H64" s="21"/>
      <c r="I64" s="20"/>
      <c r="J64" s="18"/>
    </row>
    <row r="65" spans="1:10" ht="13.5">
      <c r="A65" s="17"/>
      <c r="B65" s="18" t="s">
        <v>692</v>
      </c>
      <c r="C65" s="19"/>
      <c r="D65" s="19"/>
      <c r="E65" s="20" t="s">
        <v>271</v>
      </c>
      <c r="F65" s="20">
        <v>2</v>
      </c>
      <c r="G65" s="21">
        <v>0</v>
      </c>
      <c r="H65" s="21">
        <f>G65*F65</f>
        <v>0</v>
      </c>
      <c r="I65" s="20"/>
      <c r="J65" s="18"/>
    </row>
    <row r="66" spans="1:10" ht="13.5">
      <c r="A66" s="17"/>
      <c r="B66" s="18"/>
      <c r="C66" s="19"/>
      <c r="D66" s="19"/>
      <c r="E66" s="20"/>
      <c r="G66" s="21"/>
      <c r="H66" s="21"/>
      <c r="I66" s="20"/>
      <c r="J66" s="18"/>
    </row>
    <row r="67" spans="1:10" ht="13.5">
      <c r="A67" s="17" t="s">
        <v>263</v>
      </c>
      <c r="B67" s="30" t="s">
        <v>693</v>
      </c>
      <c r="F67" s="46"/>
      <c r="I67" s="20"/>
      <c r="J67" s="18"/>
    </row>
    <row r="68" spans="1:10" ht="13.5">
      <c r="A68" s="17"/>
      <c r="B68" s="18" t="s">
        <v>694</v>
      </c>
      <c r="F68" s="46"/>
      <c r="G68" s="30"/>
      <c r="H68" s="30"/>
      <c r="I68" s="20"/>
      <c r="J68" s="18"/>
    </row>
    <row r="69" spans="1:10" ht="13.5">
      <c r="A69" s="17"/>
      <c r="B69" s="30" t="s">
        <v>695</v>
      </c>
      <c r="E69" s="46" t="s">
        <v>271</v>
      </c>
      <c r="F69" s="46">
        <v>1</v>
      </c>
      <c r="G69" s="33">
        <v>0</v>
      </c>
      <c r="H69" s="33">
        <f>G69*F69</f>
        <v>0</v>
      </c>
      <c r="I69" s="20"/>
      <c r="J69" s="18"/>
    </row>
    <row r="70" spans="1:10" ht="13.5">
      <c r="A70" s="17"/>
      <c r="F70" s="46"/>
      <c r="I70" s="20"/>
      <c r="J70" s="18"/>
    </row>
    <row r="71" spans="1:10" ht="13.5">
      <c r="A71" s="17" t="s">
        <v>292</v>
      </c>
      <c r="B71" s="30" t="s">
        <v>696</v>
      </c>
      <c r="F71" s="46"/>
      <c r="G71" s="30"/>
      <c r="H71" s="30"/>
      <c r="I71" s="20"/>
      <c r="J71" s="18"/>
    </row>
    <row r="72" spans="1:10" ht="13.5">
      <c r="A72" s="17"/>
      <c r="B72" s="30" t="s">
        <v>697</v>
      </c>
      <c r="E72" s="46" t="s">
        <v>271</v>
      </c>
      <c r="F72" s="46">
        <v>2</v>
      </c>
      <c r="G72" s="33">
        <v>0</v>
      </c>
      <c r="H72" s="33">
        <f>G72*F72</f>
        <v>0</v>
      </c>
      <c r="I72" s="20"/>
      <c r="J72" s="18"/>
    </row>
    <row r="73" spans="1:10" ht="13.5">
      <c r="A73" s="17"/>
      <c r="B73" s="18"/>
      <c r="C73" s="19"/>
      <c r="D73" s="19"/>
      <c r="E73" s="20"/>
      <c r="G73" s="21"/>
      <c r="H73" s="21"/>
      <c r="I73" s="247"/>
      <c r="J73" s="247"/>
    </row>
    <row r="74" spans="1:10" ht="19.5">
      <c r="A74" s="60" t="s">
        <v>296</v>
      </c>
      <c r="B74" s="30" t="s">
        <v>378</v>
      </c>
      <c r="H74" s="21">
        <f>ROUND(I74,0)</f>
        <v>0</v>
      </c>
      <c r="I74" s="204">
        <f>0.03*J74</f>
        <v>0</v>
      </c>
      <c r="J74" s="204">
        <f>SUM(H54:H72)</f>
        <v>0</v>
      </c>
    </row>
    <row r="75" spans="8:10" ht="13.5">
      <c r="H75" s="21"/>
      <c r="I75" s="207"/>
      <c r="J75" s="18"/>
    </row>
    <row r="76" spans="1:10" ht="13.5">
      <c r="A76" s="22" t="s">
        <v>380</v>
      </c>
      <c r="B76" s="23" t="s">
        <v>698</v>
      </c>
      <c r="C76" s="24"/>
      <c r="D76" s="24"/>
      <c r="E76" s="25"/>
      <c r="F76" s="25"/>
      <c r="G76" s="26"/>
      <c r="H76" s="26"/>
      <c r="I76" s="21"/>
      <c r="J76" s="19"/>
    </row>
    <row r="77" spans="1:10" ht="13.5">
      <c r="A77" s="27"/>
      <c r="B77" s="28"/>
      <c r="C77" s="19"/>
      <c r="D77" s="19"/>
      <c r="E77" s="20"/>
      <c r="G77" s="21"/>
      <c r="H77" s="21"/>
      <c r="I77" s="28"/>
      <c r="J77" s="19"/>
    </row>
    <row r="78" spans="1:10" ht="13.5">
      <c r="A78" s="181" t="s">
        <v>253</v>
      </c>
      <c r="B78" s="29" t="s">
        <v>699</v>
      </c>
      <c r="C78" s="19"/>
      <c r="D78" s="19"/>
      <c r="E78" s="20"/>
      <c r="G78" s="21"/>
      <c r="H78" s="21"/>
      <c r="I78" s="34"/>
      <c r="J78" s="19"/>
    </row>
    <row r="79" spans="1:10" ht="13.5">
      <c r="A79" s="27"/>
      <c r="B79" s="29" t="s">
        <v>700</v>
      </c>
      <c r="C79" s="19"/>
      <c r="D79" s="19"/>
      <c r="E79" s="20" t="s">
        <v>271</v>
      </c>
      <c r="F79" s="20">
        <v>1</v>
      </c>
      <c r="G79" s="21">
        <v>0</v>
      </c>
      <c r="H79" s="33">
        <f>G79*F79</f>
        <v>0</v>
      </c>
      <c r="I79" s="34"/>
      <c r="J79" s="19"/>
    </row>
    <row r="80" spans="1:10" ht="13.5">
      <c r="A80" s="17"/>
      <c r="B80" s="18"/>
      <c r="C80" s="19"/>
      <c r="D80" s="19"/>
      <c r="E80" s="20"/>
      <c r="G80" s="21"/>
      <c r="I80" s="21"/>
      <c r="J80" s="19"/>
    </row>
    <row r="81" spans="1:10" ht="13.5">
      <c r="A81" s="22" t="s">
        <v>389</v>
      </c>
      <c r="B81" s="23" t="s">
        <v>701</v>
      </c>
      <c r="C81" s="24"/>
      <c r="D81" s="24"/>
      <c r="E81" s="25"/>
      <c r="F81" s="25"/>
      <c r="G81" s="26"/>
      <c r="H81" s="26"/>
      <c r="I81" s="21"/>
      <c r="J81" s="19"/>
    </row>
    <row r="82" spans="1:10" ht="13.5">
      <c r="A82" s="17"/>
      <c r="B82" s="18"/>
      <c r="C82" s="19"/>
      <c r="D82" s="19"/>
      <c r="E82" s="20"/>
      <c r="G82" s="21"/>
      <c r="H82" s="21"/>
      <c r="I82" s="21"/>
      <c r="J82" s="19"/>
    </row>
    <row r="83" spans="1:10" ht="13.5">
      <c r="A83" s="60" t="s">
        <v>253</v>
      </c>
      <c r="B83" s="30" t="s">
        <v>391</v>
      </c>
      <c r="I83" s="21"/>
      <c r="J83" s="19"/>
    </row>
    <row r="84" spans="2:10" ht="13.5">
      <c r="B84" s="30" t="s">
        <v>392</v>
      </c>
      <c r="E84" s="46" t="s">
        <v>255</v>
      </c>
      <c r="F84" s="20">
        <v>5</v>
      </c>
      <c r="G84" s="33">
        <v>0</v>
      </c>
      <c r="H84" s="33">
        <f>+F84*G84</f>
        <v>0</v>
      </c>
      <c r="I84" s="21"/>
      <c r="J84" s="19"/>
    </row>
    <row r="85" spans="9:10" ht="13.5">
      <c r="I85" s="21"/>
      <c r="J85" s="19"/>
    </row>
    <row r="86" spans="1:10" ht="13.5">
      <c r="A86" s="60" t="s">
        <v>256</v>
      </c>
      <c r="B86" s="30" t="s">
        <v>393</v>
      </c>
      <c r="F86" s="20" t="s">
        <v>252</v>
      </c>
      <c r="H86" s="33">
        <v>0</v>
      </c>
      <c r="I86" s="21"/>
      <c r="J86" s="19"/>
    </row>
    <row r="87" spans="1:10" ht="13.5">
      <c r="A87" s="17"/>
      <c r="B87" s="18" t="s">
        <v>702</v>
      </c>
      <c r="C87" s="19"/>
      <c r="D87" s="19"/>
      <c r="E87" s="20"/>
      <c r="G87" s="21"/>
      <c r="H87" s="21"/>
      <c r="J87" s="30"/>
    </row>
    <row r="88" ht="13.5">
      <c r="J88" s="30"/>
    </row>
    <row r="89" spans="1:10" ht="13.5">
      <c r="A89" s="60" t="s">
        <v>258</v>
      </c>
      <c r="B89" s="30" t="s">
        <v>703</v>
      </c>
      <c r="F89" s="20" t="s">
        <v>252</v>
      </c>
      <c r="H89" s="33">
        <v>0</v>
      </c>
      <c r="J89" s="30"/>
    </row>
    <row r="90" spans="1:10" ht="13.5">
      <c r="A90" s="17"/>
      <c r="B90" s="18" t="s">
        <v>704</v>
      </c>
      <c r="C90" s="19"/>
      <c r="D90" s="19"/>
      <c r="E90" s="20"/>
      <c r="G90" s="21"/>
      <c r="H90" s="21"/>
      <c r="J90" s="30"/>
    </row>
    <row r="91" spans="1:10" ht="13.5">
      <c r="A91" s="17"/>
      <c r="B91" s="18"/>
      <c r="C91" s="19"/>
      <c r="D91" s="19"/>
      <c r="E91" s="20"/>
      <c r="G91" s="21"/>
      <c r="H91" s="21"/>
      <c r="J91" s="30"/>
    </row>
    <row r="92" spans="1:10" ht="13.5">
      <c r="A92" s="17" t="s">
        <v>260</v>
      </c>
      <c r="B92" s="18" t="s">
        <v>705</v>
      </c>
      <c r="C92" s="45"/>
      <c r="D92" s="45"/>
      <c r="E92" s="18"/>
      <c r="G92" s="21"/>
      <c r="H92" s="21"/>
      <c r="J92" s="30"/>
    </row>
    <row r="93" spans="1:10" ht="13.5">
      <c r="A93" s="17"/>
      <c r="B93" s="18" t="s">
        <v>706</v>
      </c>
      <c r="C93" s="45"/>
      <c r="D93" s="45"/>
      <c r="E93" s="20"/>
      <c r="G93" s="21"/>
      <c r="H93" s="21"/>
      <c r="J93" s="30"/>
    </row>
    <row r="94" spans="1:10" ht="13.5">
      <c r="A94" s="17"/>
      <c r="B94" s="18" t="s">
        <v>707</v>
      </c>
      <c r="C94" s="45"/>
      <c r="D94" s="45"/>
      <c r="E94" s="20"/>
      <c r="G94" s="21"/>
      <c r="H94" s="21"/>
      <c r="J94" s="30"/>
    </row>
    <row r="95" spans="1:10" ht="13.5">
      <c r="A95" s="17"/>
      <c r="B95" s="18" t="s">
        <v>708</v>
      </c>
      <c r="C95" s="45"/>
      <c r="D95" s="45"/>
      <c r="E95" s="20"/>
      <c r="G95" s="21"/>
      <c r="H95" s="21"/>
      <c r="J95" s="30"/>
    </row>
    <row r="96" spans="1:10" ht="13.5">
      <c r="A96" s="17"/>
      <c r="B96" s="18" t="s">
        <v>709</v>
      </c>
      <c r="C96" s="45"/>
      <c r="D96" s="45"/>
      <c r="E96" s="20"/>
      <c r="G96" s="21"/>
      <c r="H96" s="21"/>
      <c r="J96" s="30"/>
    </row>
    <row r="97" spans="1:10" ht="13.5">
      <c r="A97" s="17"/>
      <c r="B97" s="18" t="s">
        <v>710</v>
      </c>
      <c r="C97" s="45"/>
      <c r="D97" s="45"/>
      <c r="E97" s="20"/>
      <c r="G97" s="21"/>
      <c r="H97" s="21"/>
      <c r="J97" s="30"/>
    </row>
    <row r="98" spans="1:10" ht="13.5">
      <c r="A98" s="17"/>
      <c r="B98" s="18" t="s">
        <v>711</v>
      </c>
      <c r="C98" s="45"/>
      <c r="D98" s="45"/>
      <c r="E98" s="20"/>
      <c r="G98" s="21"/>
      <c r="H98" s="21"/>
      <c r="J98" s="30"/>
    </row>
    <row r="99" spans="1:10" ht="13.5">
      <c r="A99" s="17"/>
      <c r="B99" s="18" t="s">
        <v>712</v>
      </c>
      <c r="C99" s="45"/>
      <c r="D99" s="45"/>
      <c r="E99" s="20"/>
      <c r="G99" s="21"/>
      <c r="H99" s="21"/>
      <c r="J99" s="30"/>
    </row>
    <row r="100" spans="1:10" ht="13.5">
      <c r="A100" s="17"/>
      <c r="B100" s="18" t="s">
        <v>713</v>
      </c>
      <c r="C100" s="45"/>
      <c r="D100" s="45"/>
      <c r="E100" s="20"/>
      <c r="G100" s="21"/>
      <c r="H100" s="21"/>
      <c r="J100" s="30"/>
    </row>
    <row r="101" spans="1:10" ht="13.5">
      <c r="A101" s="17"/>
      <c r="B101" s="18" t="s">
        <v>714</v>
      </c>
      <c r="C101" s="45"/>
      <c r="D101" s="45"/>
      <c r="E101" s="20" t="s">
        <v>379</v>
      </c>
      <c r="F101" s="20">
        <v>1</v>
      </c>
      <c r="G101" s="21"/>
      <c r="H101" s="21">
        <v>0</v>
      </c>
      <c r="J101" s="30"/>
    </row>
    <row r="102" spans="1:10" ht="13.5">
      <c r="A102" s="17"/>
      <c r="B102" s="18"/>
      <c r="C102" s="19"/>
      <c r="D102" s="19"/>
      <c r="E102" s="20"/>
      <c r="G102" s="21"/>
      <c r="H102" s="21"/>
      <c r="J102" s="30"/>
    </row>
    <row r="103" spans="1:10" ht="13.5">
      <c r="A103" s="17"/>
      <c r="B103" s="208" t="s">
        <v>715</v>
      </c>
      <c r="C103" s="19"/>
      <c r="D103" s="19"/>
      <c r="E103" s="20"/>
      <c r="G103" s="209"/>
      <c r="H103" s="209"/>
      <c r="I103" s="21"/>
      <c r="J103" s="19"/>
    </row>
    <row r="104" spans="1:10" ht="13.5">
      <c r="A104" s="17"/>
      <c r="B104" s="48" t="s">
        <v>716</v>
      </c>
      <c r="C104" s="19"/>
      <c r="D104" s="19"/>
      <c r="E104" s="20"/>
      <c r="G104" s="209"/>
      <c r="H104" s="209"/>
      <c r="I104" s="21"/>
      <c r="J104" s="19"/>
    </row>
    <row r="105" spans="1:10" ht="13.5">
      <c r="A105" s="17"/>
      <c r="B105" s="48" t="s">
        <v>418</v>
      </c>
      <c r="C105" s="64"/>
      <c r="D105" s="64"/>
      <c r="E105" s="65">
        <v>4</v>
      </c>
      <c r="F105" s="65" t="s">
        <v>271</v>
      </c>
      <c r="G105" s="209"/>
      <c r="H105" s="29"/>
      <c r="I105" s="21"/>
      <c r="J105" s="19"/>
    </row>
    <row r="106" spans="1:10" ht="13.5">
      <c r="A106" s="17"/>
      <c r="B106" s="48" t="s">
        <v>717</v>
      </c>
      <c r="C106" s="64"/>
      <c r="D106" s="64"/>
      <c r="E106" s="65">
        <v>1</v>
      </c>
      <c r="F106" s="65" t="s">
        <v>271</v>
      </c>
      <c r="G106" s="209"/>
      <c r="H106" s="29"/>
      <c r="I106" s="21"/>
      <c r="J106" s="19"/>
    </row>
    <row r="107" spans="1:10" ht="13.5">
      <c r="A107" s="17"/>
      <c r="B107" s="48" t="s">
        <v>718</v>
      </c>
      <c r="C107" s="64"/>
      <c r="D107" s="64"/>
      <c r="E107" s="65">
        <v>1</v>
      </c>
      <c r="F107" s="65" t="s">
        <v>271</v>
      </c>
      <c r="G107" s="209"/>
      <c r="H107" s="29"/>
      <c r="I107" s="21"/>
      <c r="J107" s="19"/>
    </row>
    <row r="108" spans="1:10" ht="13.5">
      <c r="A108" s="17"/>
      <c r="B108" s="48" t="s">
        <v>719</v>
      </c>
      <c r="C108" s="64"/>
      <c r="D108" s="64"/>
      <c r="E108" s="65">
        <v>1</v>
      </c>
      <c r="F108" s="65" t="s">
        <v>271</v>
      </c>
      <c r="G108" s="209"/>
      <c r="H108" s="29"/>
      <c r="I108" s="21"/>
      <c r="J108" s="19"/>
    </row>
    <row r="109" spans="1:10" ht="13.5">
      <c r="A109" s="17"/>
      <c r="B109" s="48" t="s">
        <v>720</v>
      </c>
      <c r="C109" s="64"/>
      <c r="D109" s="64"/>
      <c r="E109" s="65">
        <v>1</v>
      </c>
      <c r="F109" s="65" t="s">
        <v>271</v>
      </c>
      <c r="G109" s="209"/>
      <c r="H109" s="209"/>
      <c r="I109" s="21"/>
      <c r="J109" s="19"/>
    </row>
    <row r="110" spans="1:10" ht="13.5">
      <c r="A110" s="17"/>
      <c r="B110" s="48" t="s">
        <v>420</v>
      </c>
      <c r="C110" s="64"/>
      <c r="D110" s="64"/>
      <c r="E110" s="65"/>
      <c r="F110" s="65"/>
      <c r="G110" s="209"/>
      <c r="H110" s="209"/>
      <c r="I110" s="21"/>
      <c r="J110" s="19"/>
    </row>
    <row r="112" ht="13.5">
      <c r="B112" s="57" t="s">
        <v>721</v>
      </c>
    </row>
    <row r="114" spans="1:8" ht="13.5">
      <c r="A114" s="183" t="s">
        <v>250</v>
      </c>
      <c r="B114" s="184" t="s">
        <v>251</v>
      </c>
      <c r="C114" s="185"/>
      <c r="D114" s="185"/>
      <c r="E114" s="186"/>
      <c r="F114" s="186"/>
      <c r="G114" s="187"/>
      <c r="H114" s="187">
        <f>SUM(H3:H15)</f>
        <v>0</v>
      </c>
    </row>
    <row r="115" spans="1:8" ht="13.5">
      <c r="A115" s="183" t="s">
        <v>266</v>
      </c>
      <c r="B115" s="184" t="s">
        <v>267</v>
      </c>
      <c r="C115" s="185"/>
      <c r="D115" s="185"/>
      <c r="E115" s="186"/>
      <c r="F115" s="186"/>
      <c r="G115" s="187"/>
      <c r="H115" s="187">
        <f>SUM(H16:H51)</f>
        <v>0</v>
      </c>
    </row>
    <row r="116" spans="1:8" ht="13.5">
      <c r="A116" s="183" t="s">
        <v>328</v>
      </c>
      <c r="B116" s="184" t="s">
        <v>329</v>
      </c>
      <c r="C116" s="185"/>
      <c r="D116" s="185"/>
      <c r="E116" s="186"/>
      <c r="F116" s="186"/>
      <c r="G116" s="187"/>
      <c r="H116" s="187">
        <f>SUM(H52:H75)</f>
        <v>0</v>
      </c>
    </row>
    <row r="117" spans="1:8" ht="13.5">
      <c r="A117" s="183" t="s">
        <v>380</v>
      </c>
      <c r="B117" s="184" t="s">
        <v>381</v>
      </c>
      <c r="C117" s="185"/>
      <c r="D117" s="185"/>
      <c r="E117" s="186"/>
      <c r="F117" s="186"/>
      <c r="G117" s="187"/>
      <c r="H117" s="187">
        <f>SUM(H76:H79)</f>
        <v>0</v>
      </c>
    </row>
    <row r="118" spans="1:8" ht="13.5">
      <c r="A118" s="183" t="s">
        <v>389</v>
      </c>
      <c r="B118" s="184" t="s">
        <v>390</v>
      </c>
      <c r="C118" s="185"/>
      <c r="D118" s="185"/>
      <c r="E118" s="186"/>
      <c r="F118" s="186"/>
      <c r="G118" s="187"/>
      <c r="H118" s="187">
        <f>SUM(H81:H101)</f>
        <v>0</v>
      </c>
    </row>
    <row r="119" spans="1:10" ht="19.5">
      <c r="A119" s="210"/>
      <c r="B119" s="211" t="s">
        <v>730</v>
      </c>
      <c r="C119" s="212"/>
      <c r="D119" s="212"/>
      <c r="E119" s="213"/>
      <c r="F119" s="214"/>
      <c r="G119" s="248">
        <f>SUM(H114:H118)</f>
        <v>0</v>
      </c>
      <c r="H119" s="249"/>
      <c r="I119" s="215"/>
      <c r="J119" s="215"/>
    </row>
  </sheetData>
  <sheetProtection/>
  <mergeCells count="4">
    <mergeCell ref="A1:H1"/>
    <mergeCell ref="J30:J31"/>
    <mergeCell ref="I73:J73"/>
    <mergeCell ref="G119:H11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3"/>
  <sheetViews>
    <sheetView view="pageBreakPreview" zoomScaleSheetLayoutView="100" zoomScalePageLayoutView="0" workbookViewId="0" topLeftCell="A70">
      <selection activeCell="F84" sqref="F84"/>
    </sheetView>
  </sheetViews>
  <sheetFormatPr defaultColWidth="9.140625" defaultRowHeight="12.75"/>
  <cols>
    <col min="1" max="1" width="4.421875" style="115" bestFit="1" customWidth="1"/>
    <col min="2" max="2" width="45.140625" style="115" customWidth="1"/>
    <col min="3" max="3" width="6.28125" style="115" bestFit="1" customWidth="1"/>
    <col min="4" max="4" width="9.140625" style="74" bestFit="1" customWidth="1"/>
    <col min="5" max="5" width="10.00390625" style="75" bestFit="1" customWidth="1"/>
    <col min="6" max="6" width="12.00390625" style="76" customWidth="1"/>
  </cols>
  <sheetData>
    <row r="1" spans="1:6" ht="12.75">
      <c r="A1" s="66"/>
      <c r="B1" s="67" t="s">
        <v>421</v>
      </c>
      <c r="C1" s="68"/>
      <c r="D1" s="69"/>
      <c r="E1" s="70"/>
      <c r="F1" s="71"/>
    </row>
    <row r="2" spans="1:3" ht="12.75">
      <c r="A2" s="72"/>
      <c r="B2" s="73"/>
      <c r="C2" s="73"/>
    </row>
    <row r="3" spans="1:6" ht="12.75">
      <c r="A3" s="77"/>
      <c r="B3" s="77"/>
      <c r="C3" s="77"/>
      <c r="D3" s="78"/>
      <c r="E3" s="79"/>
      <c r="F3" s="80"/>
    </row>
    <row r="4" spans="1:6" ht="25.5">
      <c r="A4" s="81" t="s">
        <v>422</v>
      </c>
      <c r="B4" s="82" t="s">
        <v>423</v>
      </c>
      <c r="C4" s="82" t="s">
        <v>424</v>
      </c>
      <c r="D4" s="83" t="s">
        <v>425</v>
      </c>
      <c r="E4" s="84" t="s">
        <v>426</v>
      </c>
      <c r="F4" s="85" t="s">
        <v>427</v>
      </c>
    </row>
    <row r="5" spans="1:6" ht="12.75">
      <c r="A5" s="86"/>
      <c r="B5" s="77"/>
      <c r="C5" s="77"/>
      <c r="D5" s="87"/>
      <c r="E5" s="88"/>
      <c r="F5" s="89"/>
    </row>
    <row r="6" spans="1:6" ht="12.75">
      <c r="A6" s="86"/>
      <c r="B6" s="77"/>
      <c r="C6" s="77"/>
      <c r="D6" s="87"/>
      <c r="E6" s="88"/>
      <c r="F6" s="89"/>
    </row>
    <row r="7" spans="1:6" ht="12.75">
      <c r="A7" s="90" t="s">
        <v>428</v>
      </c>
      <c r="B7" s="91" t="s">
        <v>429</v>
      </c>
      <c r="C7" s="92"/>
      <c r="D7" s="93"/>
      <c r="E7" s="84"/>
      <c r="F7" s="85"/>
    </row>
    <row r="8" spans="1:6" ht="12.75">
      <c r="A8" s="86"/>
      <c r="B8" s="77"/>
      <c r="C8" s="77"/>
      <c r="D8" s="87"/>
      <c r="E8" s="79"/>
      <c r="F8" s="94"/>
    </row>
    <row r="9" spans="1:6" ht="14.25">
      <c r="A9" s="86" t="s">
        <v>430</v>
      </c>
      <c r="B9" s="77" t="s">
        <v>431</v>
      </c>
      <c r="C9" s="95" t="s">
        <v>432</v>
      </c>
      <c r="D9" s="96">
        <v>184.4</v>
      </c>
      <c r="E9" s="195"/>
      <c r="F9" s="94">
        <f>D9*E9</f>
        <v>0</v>
      </c>
    </row>
    <row r="10" spans="1:6" ht="12.75">
      <c r="A10" s="86"/>
      <c r="B10" s="97"/>
      <c r="C10" s="97"/>
      <c r="D10" s="96"/>
      <c r="E10" s="195"/>
      <c r="F10" s="94"/>
    </row>
    <row r="11" spans="1:6" ht="12.75">
      <c r="A11" s="86" t="s">
        <v>433</v>
      </c>
      <c r="B11" s="77" t="s">
        <v>434</v>
      </c>
      <c r="C11" s="95" t="s">
        <v>271</v>
      </c>
      <c r="D11" s="96">
        <v>6</v>
      </c>
      <c r="E11" s="195"/>
      <c r="F11" s="94">
        <f>D11*E11</f>
        <v>0</v>
      </c>
    </row>
    <row r="12" spans="1:6" ht="12.75">
      <c r="A12" s="98"/>
      <c r="B12" s="99"/>
      <c r="C12" s="99"/>
      <c r="D12" s="96"/>
      <c r="E12" s="195"/>
      <c r="F12" s="94"/>
    </row>
    <row r="13" spans="1:6" ht="12.75">
      <c r="A13" s="100" t="s">
        <v>435</v>
      </c>
      <c r="B13" s="77" t="s">
        <v>436</v>
      </c>
      <c r="C13" s="99" t="s">
        <v>271</v>
      </c>
      <c r="D13" s="96">
        <f>D11</f>
        <v>6</v>
      </c>
      <c r="E13" s="195"/>
      <c r="F13" s="94">
        <f>D13*E13</f>
        <v>0</v>
      </c>
    </row>
    <row r="14" spans="1:6" ht="12.75">
      <c r="A14" s="100"/>
      <c r="B14" s="99"/>
      <c r="C14" s="99"/>
      <c r="D14" s="96"/>
      <c r="E14" s="195"/>
      <c r="F14" s="94"/>
    </row>
    <row r="15" spans="1:6" ht="63.75">
      <c r="A15" s="101" t="s">
        <v>437</v>
      </c>
      <c r="B15" s="102" t="s">
        <v>438</v>
      </c>
      <c r="C15" s="99" t="s">
        <v>271</v>
      </c>
      <c r="D15" s="78">
        <v>20</v>
      </c>
      <c r="E15" s="196"/>
      <c r="F15" s="94">
        <f>D15*E15</f>
        <v>0</v>
      </c>
    </row>
    <row r="16" spans="1:6" ht="12.75">
      <c r="A16" s="100"/>
      <c r="B16" s="73"/>
      <c r="C16" s="99"/>
      <c r="D16" s="96"/>
      <c r="E16" s="195"/>
      <c r="F16" s="94"/>
    </row>
    <row r="17" spans="1:6" ht="12.75">
      <c r="A17" s="101" t="s">
        <v>439</v>
      </c>
      <c r="B17" s="102" t="s">
        <v>440</v>
      </c>
      <c r="C17" s="99" t="s">
        <v>441</v>
      </c>
      <c r="D17" s="78">
        <v>1</v>
      </c>
      <c r="E17" s="196"/>
      <c r="F17" s="94">
        <f>D17*E17</f>
        <v>0</v>
      </c>
    </row>
    <row r="18" spans="1:6" ht="12.75">
      <c r="A18" s="100"/>
      <c r="B18" s="99"/>
      <c r="C18" s="99"/>
      <c r="D18" s="78"/>
      <c r="E18" s="79"/>
      <c r="F18" s="80"/>
    </row>
    <row r="19" spans="1:8" ht="12.75">
      <c r="A19" s="103"/>
      <c r="B19" s="104"/>
      <c r="C19" s="104"/>
      <c r="D19" s="105"/>
      <c r="E19" s="106"/>
      <c r="F19" s="107"/>
      <c r="H19" s="150">
        <f>SUM(F9:F17)</f>
        <v>0</v>
      </c>
    </row>
    <row r="20" spans="1:6" ht="12.75">
      <c r="A20" s="108"/>
      <c r="B20" s="109"/>
      <c r="C20" s="109"/>
      <c r="D20" s="78"/>
      <c r="E20" s="110"/>
      <c r="F20" s="111"/>
    </row>
    <row r="21" spans="1:6" ht="12.75">
      <c r="A21" s="108"/>
      <c r="B21" s="109"/>
      <c r="C21" s="109"/>
      <c r="D21" s="78"/>
      <c r="E21" s="110"/>
      <c r="F21" s="111"/>
    </row>
    <row r="22" spans="1:6" ht="12.75">
      <c r="A22" s="90" t="s">
        <v>442</v>
      </c>
      <c r="B22" s="91" t="s">
        <v>443</v>
      </c>
      <c r="C22" s="92"/>
      <c r="D22" s="112"/>
      <c r="E22" s="113"/>
      <c r="F22" s="114"/>
    </row>
    <row r="24" spans="1:6" ht="76.5">
      <c r="A24" s="101" t="s">
        <v>430</v>
      </c>
      <c r="B24" s="77" t="s">
        <v>444</v>
      </c>
      <c r="C24" s="95" t="s">
        <v>445</v>
      </c>
      <c r="D24" s="96">
        <v>603.98</v>
      </c>
      <c r="E24" s="195"/>
      <c r="F24" s="94">
        <f>D24*E24</f>
        <v>0</v>
      </c>
    </row>
    <row r="25" spans="1:6" ht="12.75">
      <c r="A25" s="101"/>
      <c r="B25" s="116"/>
      <c r="C25" s="95"/>
      <c r="D25" s="96"/>
      <c r="E25" s="195"/>
      <c r="F25" s="94"/>
    </row>
    <row r="26" spans="1:6" ht="51">
      <c r="A26" s="101" t="s">
        <v>433</v>
      </c>
      <c r="B26" s="117" t="s">
        <v>446</v>
      </c>
      <c r="C26" s="95" t="s">
        <v>447</v>
      </c>
      <c r="D26" s="96">
        <v>740</v>
      </c>
      <c r="E26" s="195"/>
      <c r="F26" s="94">
        <f>D26*E26</f>
        <v>0</v>
      </c>
    </row>
    <row r="27" spans="1:6" ht="12.75">
      <c r="A27" s="118"/>
      <c r="B27" s="99"/>
      <c r="C27" s="95"/>
      <c r="D27" s="96"/>
      <c r="E27" s="195"/>
      <c r="F27" s="94"/>
    </row>
    <row r="28" spans="1:6" ht="25.5">
      <c r="A28" s="101" t="s">
        <v>435</v>
      </c>
      <c r="B28" s="117" t="s">
        <v>448</v>
      </c>
      <c r="C28" s="95" t="s">
        <v>449</v>
      </c>
      <c r="D28" s="96">
        <v>1</v>
      </c>
      <c r="E28" s="195"/>
      <c r="F28" s="94">
        <f>D28*E28</f>
        <v>0</v>
      </c>
    </row>
    <row r="29" spans="1:6" ht="12.75">
      <c r="A29" s="118"/>
      <c r="B29" s="117"/>
      <c r="C29" s="95"/>
      <c r="D29" s="96"/>
      <c r="E29" s="195"/>
      <c r="F29" s="94"/>
    </row>
    <row r="30" spans="1:6" ht="38.25">
      <c r="A30" s="101" t="s">
        <v>437</v>
      </c>
      <c r="B30" s="117" t="s">
        <v>450</v>
      </c>
      <c r="C30" s="95" t="s">
        <v>449</v>
      </c>
      <c r="D30" s="96">
        <v>1</v>
      </c>
      <c r="E30" s="195"/>
      <c r="F30" s="94">
        <f>D30*E30</f>
        <v>0</v>
      </c>
    </row>
    <row r="31" spans="1:6" ht="12.75">
      <c r="A31" s="101"/>
      <c r="B31" s="119"/>
      <c r="C31" s="99"/>
      <c r="D31" s="96"/>
      <c r="E31" s="195"/>
      <c r="F31" s="94"/>
    </row>
    <row r="32" spans="1:6" ht="38.25">
      <c r="A32" s="101" t="s">
        <v>439</v>
      </c>
      <c r="B32" s="119" t="s">
        <v>451</v>
      </c>
      <c r="C32" s="95" t="s">
        <v>447</v>
      </c>
      <c r="D32" s="96">
        <v>481.5</v>
      </c>
      <c r="E32" s="195"/>
      <c r="F32" s="94">
        <f>D32*E32</f>
        <v>0</v>
      </c>
    </row>
    <row r="33" spans="1:6" ht="12.75">
      <c r="A33" s="101"/>
      <c r="B33" s="119"/>
      <c r="C33" s="99"/>
      <c r="D33" s="96"/>
      <c r="E33" s="195"/>
      <c r="F33" s="94"/>
    </row>
    <row r="34" spans="1:6" ht="38.25">
      <c r="A34" s="120" t="s">
        <v>452</v>
      </c>
      <c r="B34" s="117" t="s">
        <v>453</v>
      </c>
      <c r="C34" s="95" t="s">
        <v>445</v>
      </c>
      <c r="D34" s="96">
        <v>30.5</v>
      </c>
      <c r="E34" s="195"/>
      <c r="F34" s="94">
        <f>D34*E34</f>
        <v>0</v>
      </c>
    </row>
    <row r="35" spans="1:6" ht="12.75">
      <c r="A35" s="121"/>
      <c r="B35" s="119"/>
      <c r="C35" s="99"/>
      <c r="D35" s="96"/>
      <c r="E35" s="195"/>
      <c r="F35" s="94"/>
    </row>
    <row r="36" spans="1:6" ht="63.75">
      <c r="A36" s="122" t="s">
        <v>454</v>
      </c>
      <c r="B36" s="119" t="s">
        <v>455</v>
      </c>
      <c r="C36" s="95" t="s">
        <v>445</v>
      </c>
      <c r="D36" s="96">
        <v>113.6</v>
      </c>
      <c r="E36" s="195"/>
      <c r="F36" s="94">
        <f>D36*E36</f>
        <v>0</v>
      </c>
    </row>
    <row r="37" spans="1:6" ht="12.75">
      <c r="A37" s="118"/>
      <c r="B37" s="119"/>
      <c r="C37" s="99"/>
      <c r="D37" s="96"/>
      <c r="E37" s="195"/>
      <c r="F37" s="94"/>
    </row>
    <row r="38" spans="1:6" ht="89.25">
      <c r="A38" s="123" t="s">
        <v>456</v>
      </c>
      <c r="B38" s="119" t="s">
        <v>457</v>
      </c>
      <c r="C38" s="95" t="s">
        <v>445</v>
      </c>
      <c r="D38" s="96">
        <v>438.8</v>
      </c>
      <c r="E38" s="195"/>
      <c r="F38" s="94">
        <f>D38*E38</f>
        <v>0</v>
      </c>
    </row>
    <row r="39" spans="1:6" ht="12.75">
      <c r="A39" s="118"/>
      <c r="B39" s="119"/>
      <c r="C39" s="99"/>
      <c r="D39" s="96"/>
      <c r="E39" s="195"/>
      <c r="F39" s="94"/>
    </row>
    <row r="40" spans="1:6" ht="25.5">
      <c r="A40" s="123" t="s">
        <v>458</v>
      </c>
      <c r="B40" s="119" t="s">
        <v>459</v>
      </c>
      <c r="C40" s="95" t="s">
        <v>445</v>
      </c>
      <c r="D40" s="96">
        <v>13.1</v>
      </c>
      <c r="E40" s="195"/>
      <c r="F40" s="94">
        <f>D40*E40</f>
        <v>0</v>
      </c>
    </row>
    <row r="41" spans="1:6" ht="12.75">
      <c r="A41" s="76"/>
      <c r="B41" s="109"/>
      <c r="C41" s="109"/>
      <c r="D41" s="96"/>
      <c r="E41" s="110"/>
      <c r="F41" s="111"/>
    </row>
    <row r="42" spans="1:6" ht="25.5">
      <c r="A42" s="122" t="s">
        <v>460</v>
      </c>
      <c r="B42" s="124" t="s">
        <v>461</v>
      </c>
      <c r="C42" s="124"/>
      <c r="D42" s="96"/>
      <c r="E42" s="197"/>
      <c r="F42" s="78"/>
    </row>
    <row r="43" spans="1:6" ht="12.75">
      <c r="A43" s="125"/>
      <c r="B43" s="124" t="s">
        <v>462</v>
      </c>
      <c r="C43" s="124"/>
      <c r="D43" s="96"/>
      <c r="E43" s="197"/>
      <c r="F43" s="78"/>
    </row>
    <row r="44" spans="1:6" ht="12.75">
      <c r="A44" s="125"/>
      <c r="B44" s="124"/>
      <c r="C44" s="124"/>
      <c r="D44" s="96"/>
      <c r="E44" s="197"/>
      <c r="F44" s="78"/>
    </row>
    <row r="45" spans="1:6" ht="25.5">
      <c r="A45" s="125"/>
      <c r="B45" s="126" t="s">
        <v>463</v>
      </c>
      <c r="C45" s="127" t="s">
        <v>447</v>
      </c>
      <c r="D45" s="96">
        <v>0</v>
      </c>
      <c r="E45" s="198"/>
      <c r="F45" s="96">
        <f>D45*E45</f>
        <v>0</v>
      </c>
    </row>
    <row r="46" spans="1:6" ht="25.5">
      <c r="A46" s="125"/>
      <c r="B46" s="126" t="s">
        <v>464</v>
      </c>
      <c r="C46" s="127" t="s">
        <v>447</v>
      </c>
      <c r="D46" s="96">
        <v>0</v>
      </c>
      <c r="E46" s="198"/>
      <c r="F46" s="96">
        <f>D46*E46</f>
        <v>0</v>
      </c>
    </row>
    <row r="47" spans="1:6" ht="12.75">
      <c r="A47" s="128"/>
      <c r="B47" s="99"/>
      <c r="C47" s="99"/>
      <c r="D47" s="96"/>
      <c r="E47" s="198"/>
      <c r="F47" s="96"/>
    </row>
    <row r="48" spans="1:6" ht="63.75">
      <c r="A48" s="122" t="s">
        <v>465</v>
      </c>
      <c r="B48" s="116" t="s">
        <v>466</v>
      </c>
      <c r="C48" s="99" t="s">
        <v>271</v>
      </c>
      <c r="D48" s="78">
        <f>D15</f>
        <v>20</v>
      </c>
      <c r="E48" s="196"/>
      <c r="F48" s="96">
        <f>D48*E48</f>
        <v>0</v>
      </c>
    </row>
    <row r="49" spans="1:6" ht="12.75">
      <c r="A49" s="129"/>
      <c r="B49" s="77"/>
      <c r="C49" s="77"/>
      <c r="D49" s="130"/>
      <c r="E49" s="79"/>
      <c r="F49" s="80"/>
    </row>
    <row r="50" spans="1:8" ht="12.75">
      <c r="A50" s="131"/>
      <c r="B50" s="104"/>
      <c r="C50" s="104"/>
      <c r="D50" s="105"/>
      <c r="E50" s="106"/>
      <c r="F50" s="107"/>
      <c r="H50" s="150">
        <f>SUM(F24:F48)</f>
        <v>0</v>
      </c>
    </row>
    <row r="51" spans="1:6" ht="12.75">
      <c r="A51" s="132"/>
      <c r="B51" s="109"/>
      <c r="C51" s="109"/>
      <c r="D51" s="130"/>
      <c r="E51" s="110"/>
      <c r="F51" s="111"/>
    </row>
    <row r="52" spans="1:6" ht="12.75">
      <c r="A52" s="118"/>
      <c r="B52" s="109"/>
      <c r="C52" s="109"/>
      <c r="D52" s="78"/>
      <c r="E52" s="110"/>
      <c r="F52" s="111"/>
    </row>
    <row r="53" spans="1:6" ht="12.75">
      <c r="A53" s="90" t="s">
        <v>467</v>
      </c>
      <c r="B53" s="91" t="s">
        <v>468</v>
      </c>
      <c r="C53" s="92"/>
      <c r="D53" s="112"/>
      <c r="E53" s="113"/>
      <c r="F53" s="114"/>
    </row>
    <row r="54" spans="1:6" ht="12.75">
      <c r="A54" s="100"/>
      <c r="B54" s="77"/>
      <c r="C54" s="77"/>
      <c r="D54" s="78"/>
      <c r="E54" s="79"/>
      <c r="F54" s="80"/>
    </row>
    <row r="55" spans="1:6" ht="51">
      <c r="A55" s="129" t="s">
        <v>430</v>
      </c>
      <c r="B55" s="133" t="s">
        <v>469</v>
      </c>
      <c r="C55" s="95"/>
      <c r="D55" s="96"/>
      <c r="E55" s="195"/>
      <c r="F55" s="94"/>
    </row>
    <row r="56" spans="1:6" ht="14.25">
      <c r="A56" s="129"/>
      <c r="B56" s="120" t="s">
        <v>470</v>
      </c>
      <c r="C56" s="97" t="s">
        <v>432</v>
      </c>
      <c r="D56" s="96">
        <v>40</v>
      </c>
      <c r="E56" s="195"/>
      <c r="F56" s="94">
        <f>D56*E56</f>
        <v>0</v>
      </c>
    </row>
    <row r="57" spans="1:6" ht="14.25">
      <c r="A57" s="129"/>
      <c r="B57" s="120" t="s">
        <v>471</v>
      </c>
      <c r="C57" s="97" t="s">
        <v>432</v>
      </c>
      <c r="D57" s="96">
        <v>145</v>
      </c>
      <c r="E57" s="195"/>
      <c r="F57" s="94">
        <f>D57*E57</f>
        <v>0</v>
      </c>
    </row>
    <row r="58" spans="1:6" ht="12.75">
      <c r="A58" s="129"/>
      <c r="B58" s="99"/>
      <c r="C58" s="99"/>
      <c r="D58" s="134"/>
      <c r="E58" s="199"/>
      <c r="F58" s="94"/>
    </row>
    <row r="59" spans="1:6" ht="51">
      <c r="A59" s="122" t="s">
        <v>433</v>
      </c>
      <c r="B59" s="133" t="s">
        <v>472</v>
      </c>
      <c r="C59" s="133"/>
      <c r="D59" s="78"/>
      <c r="E59" s="200"/>
      <c r="F59" s="94"/>
    </row>
    <row r="60" spans="1:6" ht="12.75">
      <c r="A60" s="121"/>
      <c r="B60" s="120" t="s">
        <v>473</v>
      </c>
      <c r="C60" s="99" t="s">
        <v>271</v>
      </c>
      <c r="D60" s="96">
        <v>3</v>
      </c>
      <c r="E60" s="195"/>
      <c r="F60" s="94">
        <f>D60*E60</f>
        <v>0</v>
      </c>
    </row>
    <row r="61" spans="1:6" ht="12.75">
      <c r="A61" s="121"/>
      <c r="B61" s="120" t="s">
        <v>474</v>
      </c>
      <c r="C61" s="99" t="s">
        <v>271</v>
      </c>
      <c r="D61" s="96">
        <v>6</v>
      </c>
      <c r="E61" s="195"/>
      <c r="F61" s="94">
        <f>D61*E61</f>
        <v>0</v>
      </c>
    </row>
    <row r="62" spans="1:6" ht="12.75">
      <c r="A62" s="121"/>
      <c r="B62" s="120"/>
      <c r="C62" s="99"/>
      <c r="D62" s="96"/>
      <c r="E62" s="195"/>
      <c r="F62" s="94"/>
    </row>
    <row r="63" spans="1:6" ht="38.25">
      <c r="A63" s="135" t="s">
        <v>435</v>
      </c>
      <c r="B63" s="133" t="s">
        <v>475</v>
      </c>
      <c r="C63" s="95" t="s">
        <v>271</v>
      </c>
      <c r="D63" s="96">
        <v>9</v>
      </c>
      <c r="E63" s="195"/>
      <c r="F63" s="94">
        <f>D63*E63</f>
        <v>0</v>
      </c>
    </row>
    <row r="64" spans="1:6" ht="12.75">
      <c r="A64" s="121"/>
      <c r="B64" s="77"/>
      <c r="C64" s="109"/>
      <c r="D64" s="136"/>
      <c r="E64" s="110"/>
      <c r="F64" s="111"/>
    </row>
    <row r="65" spans="1:6" ht="51">
      <c r="A65" s="122" t="s">
        <v>437</v>
      </c>
      <c r="B65" s="137" t="s">
        <v>476</v>
      </c>
      <c r="C65" s="99" t="s">
        <v>271</v>
      </c>
      <c r="D65" s="96">
        <f>D48</f>
        <v>20</v>
      </c>
      <c r="E65" s="195"/>
      <c r="F65" s="94">
        <f>D65*E65</f>
        <v>0</v>
      </c>
    </row>
    <row r="66" spans="1:6" ht="12.75">
      <c r="A66" s="118"/>
      <c r="B66" s="120"/>
      <c r="C66" s="99"/>
      <c r="D66" s="96"/>
      <c r="E66" s="79"/>
      <c r="F66" s="94"/>
    </row>
    <row r="67" spans="1:8" ht="12.75">
      <c r="A67" s="131"/>
      <c r="B67" s="104"/>
      <c r="C67" s="104"/>
      <c r="D67" s="105"/>
      <c r="E67" s="106"/>
      <c r="F67" s="107"/>
      <c r="H67" s="150">
        <f>SUM(F55:F65)</f>
        <v>0</v>
      </c>
    </row>
    <row r="68" spans="1:6" ht="12.75">
      <c r="A68" s="118"/>
      <c r="B68" s="109"/>
      <c r="C68" s="109"/>
      <c r="D68" s="78"/>
      <c r="E68" s="110"/>
      <c r="F68" s="138"/>
    </row>
    <row r="69" spans="1:6" ht="12.75">
      <c r="A69" s="90" t="s">
        <v>477</v>
      </c>
      <c r="B69" s="91" t="s">
        <v>478</v>
      </c>
      <c r="C69" s="92"/>
      <c r="D69" s="112"/>
      <c r="E69" s="113"/>
      <c r="F69" s="114"/>
    </row>
    <row r="70" spans="1:6" ht="12.75">
      <c r="A70" s="139"/>
      <c r="B70" s="140"/>
      <c r="C70" s="140"/>
      <c r="D70" s="78"/>
      <c r="E70" s="141"/>
      <c r="F70" s="142"/>
    </row>
    <row r="71" spans="1:6" ht="38.25">
      <c r="A71" s="101" t="s">
        <v>433</v>
      </c>
      <c r="B71" s="77" t="s">
        <v>479</v>
      </c>
      <c r="C71" s="95" t="s">
        <v>432</v>
      </c>
      <c r="D71" s="96">
        <v>184.4</v>
      </c>
      <c r="E71" s="195"/>
      <c r="F71" s="94">
        <f>D71*E71</f>
        <v>0</v>
      </c>
    </row>
    <row r="72" spans="1:6" ht="12.75">
      <c r="A72" s="100"/>
      <c r="B72" s="99"/>
      <c r="C72" s="99"/>
      <c r="D72" s="78"/>
      <c r="E72" s="200"/>
      <c r="F72" s="80"/>
    </row>
    <row r="73" spans="1:6" ht="14.25">
      <c r="A73" s="101" t="s">
        <v>435</v>
      </c>
      <c r="B73" s="77" t="s">
        <v>480</v>
      </c>
      <c r="C73" s="95" t="s">
        <v>432</v>
      </c>
      <c r="D73" s="96">
        <f>D71</f>
        <v>184.4</v>
      </c>
      <c r="E73" s="195"/>
      <c r="F73" s="94">
        <f>D73*E73</f>
        <v>0</v>
      </c>
    </row>
    <row r="74" spans="1:6" ht="12.75">
      <c r="A74" s="118"/>
      <c r="B74" s="143"/>
      <c r="C74" s="143"/>
      <c r="D74" s="78"/>
      <c r="E74" s="110"/>
      <c r="F74" s="111"/>
    </row>
    <row r="75" spans="1:6" ht="25.5">
      <c r="A75" s="101" t="s">
        <v>437</v>
      </c>
      <c r="B75" s="77" t="s">
        <v>481</v>
      </c>
      <c r="C75" s="95" t="s">
        <v>432</v>
      </c>
      <c r="D75" s="96">
        <f>D71</f>
        <v>184.4</v>
      </c>
      <c r="E75" s="195"/>
      <c r="F75" s="94">
        <f>D75*E75</f>
        <v>0</v>
      </c>
    </row>
    <row r="76" spans="1:6" ht="12.75">
      <c r="A76" s="100"/>
      <c r="B76" s="99"/>
      <c r="C76" s="99"/>
      <c r="D76" s="78"/>
      <c r="E76" s="200"/>
      <c r="F76" s="80"/>
    </row>
    <row r="77" spans="1:6" ht="25.5">
      <c r="A77" s="101" t="s">
        <v>439</v>
      </c>
      <c r="B77" s="77" t="s">
        <v>482</v>
      </c>
      <c r="C77" s="95" t="s">
        <v>271</v>
      </c>
      <c r="D77" s="96">
        <f>D60+D61</f>
        <v>9</v>
      </c>
      <c r="E77" s="195"/>
      <c r="F77" s="94">
        <f>D77*E77</f>
        <v>0</v>
      </c>
    </row>
    <row r="78" spans="1:6" ht="12.75">
      <c r="A78" s="101"/>
      <c r="B78" s="97"/>
      <c r="C78" s="97"/>
      <c r="D78" s="78"/>
      <c r="E78" s="200"/>
      <c r="F78" s="80"/>
    </row>
    <row r="79" spans="1:6" ht="12.75">
      <c r="A79" s="101" t="s">
        <v>452</v>
      </c>
      <c r="B79" s="120" t="s">
        <v>483</v>
      </c>
      <c r="C79" s="95" t="s">
        <v>271</v>
      </c>
      <c r="D79" s="96">
        <v>1</v>
      </c>
      <c r="E79" s="195"/>
      <c r="F79" s="94">
        <f>D79*E79</f>
        <v>0</v>
      </c>
    </row>
    <row r="80" spans="1:6" ht="12.75">
      <c r="A80" s="101"/>
      <c r="B80" s="120"/>
      <c r="C80" s="95"/>
      <c r="D80" s="96"/>
      <c r="E80" s="195"/>
      <c r="F80" s="94"/>
    </row>
    <row r="81" spans="1:6" ht="12.75">
      <c r="A81" s="101" t="s">
        <v>456</v>
      </c>
      <c r="B81" s="120" t="s">
        <v>484</v>
      </c>
      <c r="C81" s="95" t="s">
        <v>271</v>
      </c>
      <c r="D81" s="96">
        <v>1</v>
      </c>
      <c r="E81" s="195"/>
      <c r="F81" s="94">
        <f>D81*E81</f>
        <v>0</v>
      </c>
    </row>
    <row r="82" spans="1:8" ht="12.75">
      <c r="A82" s="101"/>
      <c r="B82" s="97"/>
      <c r="C82" s="144"/>
      <c r="D82" s="145"/>
      <c r="E82" s="146"/>
      <c r="F82" s="145"/>
      <c r="H82" s="150">
        <f>SUM(F70:F81)</f>
        <v>0</v>
      </c>
    </row>
    <row r="83" spans="1:6" ht="12.75">
      <c r="A83" s="147"/>
      <c r="B83" s="76"/>
      <c r="C83" s="76"/>
      <c r="E83" s="76"/>
      <c r="F83" s="148"/>
    </row>
    <row r="84" spans="1:6" ht="12.75">
      <c r="A84" s="163" t="s">
        <v>551</v>
      </c>
      <c r="B84" s="71" t="s">
        <v>552</v>
      </c>
      <c r="C84" s="76"/>
      <c r="E84" s="76"/>
      <c r="F84" s="94">
        <f>0.1*(SUM(F7:F66))</f>
        <v>0</v>
      </c>
    </row>
    <row r="85" spans="1:6" ht="12.75">
      <c r="A85" s="147"/>
      <c r="B85" s="76"/>
      <c r="C85" s="76"/>
      <c r="E85" s="76"/>
      <c r="F85" s="148"/>
    </row>
    <row r="86" spans="1:6" ht="13.5" thickBot="1">
      <c r="A86" s="164"/>
      <c r="B86" s="165"/>
      <c r="C86" s="165"/>
      <c r="D86" s="166"/>
      <c r="E86" s="165"/>
      <c r="F86" s="167"/>
    </row>
    <row r="87" spans="1:6" ht="12.75">
      <c r="A87" s="147"/>
      <c r="B87" s="76"/>
      <c r="C87" s="76"/>
      <c r="E87" s="76"/>
      <c r="F87" s="148"/>
    </row>
    <row r="88" spans="1:6" ht="12.75">
      <c r="A88" s="147"/>
      <c r="B88" s="71" t="s">
        <v>730</v>
      </c>
      <c r="C88" s="76"/>
      <c r="E88" s="76"/>
      <c r="F88" s="168">
        <f>SUM(F6:F87)</f>
        <v>0</v>
      </c>
    </row>
    <row r="89" spans="1:6" ht="12.75">
      <c r="A89" s="147"/>
      <c r="B89" s="76"/>
      <c r="C89" s="76"/>
      <c r="E89" s="76"/>
      <c r="F89" s="148"/>
    </row>
    <row r="90" spans="1:6" ht="12.75">
      <c r="A90" s="147"/>
      <c r="B90" s="76"/>
      <c r="C90" s="76"/>
      <c r="E90" s="76"/>
      <c r="F90" s="148"/>
    </row>
    <row r="91" spans="1:6" ht="12.75">
      <c r="A91" s="147"/>
      <c r="B91" s="76"/>
      <c r="C91" s="76"/>
      <c r="E91" s="76"/>
      <c r="F91" s="148"/>
    </row>
    <row r="92" spans="1:6" ht="12.75">
      <c r="A92" s="147"/>
      <c r="B92" s="76"/>
      <c r="C92" s="76"/>
      <c r="E92" s="76"/>
      <c r="F92" s="148"/>
    </row>
    <row r="93" spans="1:6" ht="12.75">
      <c r="A93" s="147"/>
      <c r="B93" s="76"/>
      <c r="C93" s="76"/>
      <c r="E93" s="76"/>
      <c r="F93" s="148"/>
    </row>
    <row r="94" spans="1:6" ht="12.75">
      <c r="A94" s="147"/>
      <c r="B94" s="76"/>
      <c r="C94" s="76"/>
      <c r="E94" s="76"/>
      <c r="F94" s="148"/>
    </row>
    <row r="95" spans="1:6" ht="12.75">
      <c r="A95" s="147"/>
      <c r="B95" s="76"/>
      <c r="C95" s="76"/>
      <c r="E95" s="76"/>
      <c r="F95" s="148"/>
    </row>
    <row r="96" spans="1:6" ht="12.75">
      <c r="A96" s="147"/>
      <c r="B96" s="76"/>
      <c r="C96" s="76"/>
      <c r="E96" s="76"/>
      <c r="F96" s="148"/>
    </row>
    <row r="97" spans="1:6" ht="12.75">
      <c r="A97" s="147"/>
      <c r="B97" s="147"/>
      <c r="C97" s="147"/>
      <c r="E97" s="149"/>
      <c r="F97" s="148"/>
    </row>
    <row r="98" spans="1:6" ht="12.75">
      <c r="A98" s="147"/>
      <c r="B98" s="147"/>
      <c r="C98" s="147"/>
      <c r="E98" s="149"/>
      <c r="F98" s="148"/>
    </row>
    <row r="99" spans="1:6" ht="12.75">
      <c r="A99" s="147"/>
      <c r="B99" s="147"/>
      <c r="C99" s="147"/>
      <c r="E99" s="149"/>
      <c r="F99" s="148"/>
    </row>
    <row r="100" spans="1:6" ht="12.75">
      <c r="A100" s="147"/>
      <c r="B100" s="147"/>
      <c r="C100" s="147"/>
      <c r="E100" s="149"/>
      <c r="F100" s="148"/>
    </row>
    <row r="101" spans="1:6" ht="12.75">
      <c r="A101" s="147"/>
      <c r="B101" s="147"/>
      <c r="C101" s="147"/>
      <c r="E101" s="149"/>
      <c r="F101" s="148"/>
    </row>
    <row r="102" spans="1:6" ht="12.75">
      <c r="A102" s="147"/>
      <c r="B102" s="147"/>
      <c r="C102" s="147"/>
      <c r="E102" s="149"/>
      <c r="F102" s="148"/>
    </row>
    <row r="103" spans="1:6" ht="12.75">
      <c r="A103" s="147"/>
      <c r="B103" s="147"/>
      <c r="C103" s="147"/>
      <c r="E103" s="149"/>
      <c r="F103" s="148"/>
    </row>
    <row r="104" spans="1:6" ht="12.75">
      <c r="A104" s="147"/>
      <c r="B104" s="147"/>
      <c r="C104" s="147"/>
      <c r="E104" s="149"/>
      <c r="F104" s="148"/>
    </row>
    <row r="105" spans="1:6" ht="12.75">
      <c r="A105" s="147"/>
      <c r="B105" s="147"/>
      <c r="C105" s="147"/>
      <c r="E105" s="149"/>
      <c r="F105" s="148"/>
    </row>
    <row r="106" spans="1:6" ht="12.75">
      <c r="A106" s="147"/>
      <c r="B106" s="147"/>
      <c r="C106" s="147"/>
      <c r="E106" s="149"/>
      <c r="F106" s="148"/>
    </row>
    <row r="107" spans="1:6" ht="12.75">
      <c r="A107" s="147"/>
      <c r="B107" s="147"/>
      <c r="C107" s="147"/>
      <c r="E107" s="149"/>
      <c r="F107" s="148"/>
    </row>
    <row r="108" spans="1:6" ht="12.75">
      <c r="A108" s="147"/>
      <c r="B108" s="147"/>
      <c r="C108" s="147"/>
      <c r="E108" s="149"/>
      <c r="F108" s="148"/>
    </row>
    <row r="109" spans="1:6" ht="12.75">
      <c r="A109" s="147"/>
      <c r="B109" s="147"/>
      <c r="C109" s="147"/>
      <c r="E109" s="149"/>
      <c r="F109" s="148"/>
    </row>
    <row r="110" spans="1:6" ht="12.75">
      <c r="A110" s="147"/>
      <c r="B110" s="147"/>
      <c r="C110" s="147"/>
      <c r="E110" s="149"/>
      <c r="F110" s="148"/>
    </row>
    <row r="111" spans="1:6" ht="12.75">
      <c r="A111" s="147"/>
      <c r="B111" s="147"/>
      <c r="C111" s="147"/>
      <c r="E111" s="149"/>
      <c r="F111" s="148"/>
    </row>
    <row r="112" spans="1:6" ht="12.75">
      <c r="A112" s="147"/>
      <c r="B112" s="147"/>
      <c r="C112" s="147"/>
      <c r="E112" s="149"/>
      <c r="F112" s="148"/>
    </row>
    <row r="113" spans="1:6" ht="12.75">
      <c r="A113" s="147"/>
      <c r="B113" s="147"/>
      <c r="C113" s="147"/>
      <c r="E113" s="149"/>
      <c r="F113" s="148"/>
    </row>
    <row r="114" spans="1:6" ht="12.75">
      <c r="A114" s="147"/>
      <c r="B114" s="147"/>
      <c r="C114" s="147"/>
      <c r="E114" s="149"/>
      <c r="F114" s="148"/>
    </row>
    <row r="115" spans="1:6" ht="12.75">
      <c r="A115" s="147"/>
      <c r="B115" s="147"/>
      <c r="C115" s="147"/>
      <c r="E115" s="149"/>
      <c r="F115" s="148"/>
    </row>
    <row r="116" spans="1:6" ht="12.75">
      <c r="A116" s="147"/>
      <c r="B116" s="147"/>
      <c r="C116" s="147"/>
      <c r="E116" s="149"/>
      <c r="F116" s="148"/>
    </row>
    <row r="117" spans="1:6" ht="12.75">
      <c r="A117" s="147"/>
      <c r="B117" s="147"/>
      <c r="C117" s="147"/>
      <c r="E117" s="149"/>
      <c r="F117" s="148"/>
    </row>
    <row r="118" spans="1:6" ht="12.75">
      <c r="A118" s="147"/>
      <c r="B118" s="147"/>
      <c r="C118" s="147"/>
      <c r="E118" s="149"/>
      <c r="F118" s="148"/>
    </row>
    <row r="119" spans="1:6" ht="12.75">
      <c r="A119" s="147"/>
      <c r="B119" s="147"/>
      <c r="C119" s="147"/>
      <c r="E119" s="149"/>
      <c r="F119" s="148"/>
    </row>
    <row r="120" spans="1:6" ht="12.75">
      <c r="A120" s="147"/>
      <c r="B120" s="147"/>
      <c r="C120" s="147"/>
      <c r="E120" s="149"/>
      <c r="F120" s="148"/>
    </row>
    <row r="121" spans="1:6" ht="12.75">
      <c r="A121" s="147"/>
      <c r="B121" s="147"/>
      <c r="C121" s="147"/>
      <c r="E121" s="149"/>
      <c r="F121" s="148"/>
    </row>
    <row r="122" spans="1:6" ht="12.75">
      <c r="A122" s="147"/>
      <c r="B122" s="147"/>
      <c r="C122" s="147"/>
      <c r="E122" s="149"/>
      <c r="F122" s="148"/>
    </row>
    <row r="123" spans="1:6" ht="12.75">
      <c r="A123" s="147"/>
      <c r="B123" s="147"/>
      <c r="C123" s="147"/>
      <c r="E123" s="149"/>
      <c r="F123" s="148"/>
    </row>
    <row r="124" spans="1:6" ht="12.75">
      <c r="A124" s="147"/>
      <c r="B124" s="147"/>
      <c r="C124" s="147"/>
      <c r="E124" s="149"/>
      <c r="F124" s="148"/>
    </row>
    <row r="125" spans="1:6" ht="12.75">
      <c r="A125" s="147"/>
      <c r="B125" s="147"/>
      <c r="C125" s="147"/>
      <c r="E125" s="149"/>
      <c r="F125" s="148"/>
    </row>
    <row r="126" spans="1:6" ht="12.75">
      <c r="A126" s="147"/>
      <c r="B126" s="147"/>
      <c r="C126" s="147"/>
      <c r="E126" s="149"/>
      <c r="F126" s="148"/>
    </row>
    <row r="127" spans="1:6" ht="12.75">
      <c r="A127" s="147"/>
      <c r="B127" s="147"/>
      <c r="C127" s="147"/>
      <c r="E127" s="149"/>
      <c r="F127" s="148"/>
    </row>
    <row r="128" spans="1:6" ht="12.75">
      <c r="A128" s="147"/>
      <c r="B128" s="147"/>
      <c r="C128" s="147"/>
      <c r="E128" s="149"/>
      <c r="F128" s="148"/>
    </row>
    <row r="129" spans="1:6" ht="12.75">
      <c r="A129" s="147"/>
      <c r="B129" s="147"/>
      <c r="C129" s="147"/>
      <c r="E129" s="149"/>
      <c r="F129" s="148"/>
    </row>
    <row r="130" spans="1:6" ht="12.75">
      <c r="A130" s="147"/>
      <c r="B130" s="147"/>
      <c r="C130" s="147"/>
      <c r="E130" s="149"/>
      <c r="F130" s="148"/>
    </row>
    <row r="131" spans="1:6" ht="12.75">
      <c r="A131" s="147"/>
      <c r="B131" s="147"/>
      <c r="C131" s="147"/>
      <c r="E131" s="149"/>
      <c r="F131" s="148"/>
    </row>
    <row r="132" spans="1:6" ht="12.75">
      <c r="A132" s="147"/>
      <c r="B132" s="147"/>
      <c r="C132" s="147"/>
      <c r="E132" s="149"/>
      <c r="F132" s="148"/>
    </row>
    <row r="133" spans="1:6" ht="12.75">
      <c r="A133" s="147"/>
      <c r="B133" s="147"/>
      <c r="C133" s="147"/>
      <c r="E133" s="149"/>
      <c r="F133" s="148"/>
    </row>
    <row r="134" spans="1:6" ht="12.75">
      <c r="A134" s="147"/>
      <c r="B134" s="147"/>
      <c r="C134" s="147"/>
      <c r="E134" s="149"/>
      <c r="F134" s="148"/>
    </row>
    <row r="135" spans="1:6" ht="12.75">
      <c r="A135" s="147"/>
      <c r="B135" s="147"/>
      <c r="C135" s="147"/>
      <c r="E135" s="149"/>
      <c r="F135" s="148"/>
    </row>
    <row r="136" spans="1:6" ht="12.75">
      <c r="A136" s="147"/>
      <c r="B136" s="147"/>
      <c r="C136" s="147"/>
      <c r="E136" s="149"/>
      <c r="F136" s="148"/>
    </row>
    <row r="137" spans="1:6" ht="12.75">
      <c r="A137" s="147"/>
      <c r="B137" s="147"/>
      <c r="C137" s="147"/>
      <c r="E137" s="149"/>
      <c r="F137" s="148"/>
    </row>
    <row r="138" spans="1:6" ht="12.75">
      <c r="A138" s="147"/>
      <c r="B138" s="147"/>
      <c r="C138" s="147"/>
      <c r="E138" s="149"/>
      <c r="F138" s="148"/>
    </row>
    <row r="139" spans="1:6" ht="12.75">
      <c r="A139" s="147"/>
      <c r="B139" s="147"/>
      <c r="C139" s="147"/>
      <c r="E139" s="149"/>
      <c r="F139" s="148"/>
    </row>
    <row r="140" spans="1:6" ht="12.75">
      <c r="A140" s="147"/>
      <c r="B140" s="147"/>
      <c r="C140" s="147"/>
      <c r="E140" s="149"/>
      <c r="F140" s="148"/>
    </row>
    <row r="141" spans="1:6" ht="12.75">
      <c r="A141" s="147"/>
      <c r="B141" s="147"/>
      <c r="C141" s="147"/>
      <c r="E141" s="149"/>
      <c r="F141" s="148"/>
    </row>
    <row r="142" spans="1:6" ht="12.75">
      <c r="A142" s="147"/>
      <c r="B142" s="147"/>
      <c r="C142" s="147"/>
      <c r="E142" s="149"/>
      <c r="F142" s="148"/>
    </row>
    <row r="143" spans="1:6" ht="12.75">
      <c r="A143" s="147"/>
      <c r="B143" s="147"/>
      <c r="C143" s="147"/>
      <c r="E143" s="149"/>
      <c r="F143" s="148"/>
    </row>
    <row r="144" spans="1:6" ht="12.75">
      <c r="A144" s="147"/>
      <c r="B144" s="147"/>
      <c r="C144" s="147"/>
      <c r="E144" s="149"/>
      <c r="F144" s="148"/>
    </row>
    <row r="145" spans="1:6" ht="12.75">
      <c r="A145" s="147"/>
      <c r="B145" s="147"/>
      <c r="C145" s="147"/>
      <c r="E145" s="149"/>
      <c r="F145" s="148"/>
    </row>
    <row r="146" spans="1:6" ht="12.75">
      <c r="A146" s="147"/>
      <c r="B146" s="147"/>
      <c r="C146" s="147"/>
      <c r="E146" s="149"/>
      <c r="F146" s="148"/>
    </row>
    <row r="147" spans="1:6" ht="12.75">
      <c r="A147" s="147"/>
      <c r="B147" s="147"/>
      <c r="C147" s="147"/>
      <c r="E147" s="149"/>
      <c r="F147" s="148"/>
    </row>
    <row r="148" spans="1:6" ht="12.75">
      <c r="A148" s="147"/>
      <c r="B148" s="147"/>
      <c r="C148" s="147"/>
      <c r="E148" s="149"/>
      <c r="F148" s="148"/>
    </row>
    <row r="149" spans="1:6" ht="12.75">
      <c r="A149" s="147"/>
      <c r="B149" s="147"/>
      <c r="C149" s="147"/>
      <c r="E149" s="149"/>
      <c r="F149" s="148"/>
    </row>
    <row r="150" spans="1:6" ht="12.75">
      <c r="A150" s="147"/>
      <c r="B150" s="147"/>
      <c r="C150" s="147"/>
      <c r="E150" s="149"/>
      <c r="F150" s="148"/>
    </row>
    <row r="151" spans="1:6" ht="12.75">
      <c r="A151" s="147"/>
      <c r="B151" s="147"/>
      <c r="C151" s="147"/>
      <c r="E151" s="149"/>
      <c r="F151" s="148"/>
    </row>
    <row r="152" spans="1:6" ht="12.75">
      <c r="A152" s="147"/>
      <c r="B152" s="147"/>
      <c r="C152" s="147"/>
      <c r="E152" s="149"/>
      <c r="F152" s="148"/>
    </row>
    <row r="153" spans="1:6" ht="12.75">
      <c r="A153" s="147"/>
      <c r="B153" s="147"/>
      <c r="C153" s="147"/>
      <c r="E153" s="149"/>
      <c r="F153" s="148"/>
    </row>
    <row r="154" spans="1:6" ht="12.75">
      <c r="A154" s="147"/>
      <c r="B154" s="147"/>
      <c r="C154" s="147"/>
      <c r="E154" s="149"/>
      <c r="F154" s="148"/>
    </row>
    <row r="155" spans="1:6" ht="12.75">
      <c r="A155" s="147"/>
      <c r="B155" s="147"/>
      <c r="C155" s="147"/>
      <c r="E155" s="149"/>
      <c r="F155" s="148"/>
    </row>
    <row r="156" spans="1:6" ht="12.75">
      <c r="A156" s="147"/>
      <c r="B156" s="147"/>
      <c r="C156" s="147"/>
      <c r="E156" s="149"/>
      <c r="F156" s="148"/>
    </row>
    <row r="157" spans="1:6" ht="12.75">
      <c r="A157" s="147"/>
      <c r="B157" s="147"/>
      <c r="C157" s="147"/>
      <c r="E157" s="149"/>
      <c r="F157" s="148"/>
    </row>
    <row r="158" spans="1:6" ht="12.75">
      <c r="A158" s="147"/>
      <c r="B158" s="147"/>
      <c r="C158" s="147"/>
      <c r="E158" s="149"/>
      <c r="F158" s="148"/>
    </row>
    <row r="159" spans="1:6" ht="12.75">
      <c r="A159" s="147"/>
      <c r="B159" s="147"/>
      <c r="C159" s="147"/>
      <c r="E159" s="149"/>
      <c r="F159" s="148"/>
    </row>
    <row r="160" spans="1:6" ht="12.75">
      <c r="A160" s="147"/>
      <c r="B160" s="147"/>
      <c r="C160" s="147"/>
      <c r="E160" s="149"/>
      <c r="F160" s="148"/>
    </row>
    <row r="161" spans="1:6" ht="12.75">
      <c r="A161" s="147"/>
      <c r="B161" s="147"/>
      <c r="C161" s="147"/>
      <c r="E161" s="149"/>
      <c r="F161" s="148"/>
    </row>
    <row r="162" spans="1:6" ht="12.75">
      <c r="A162" s="147"/>
      <c r="B162" s="147"/>
      <c r="C162" s="147"/>
      <c r="E162" s="149"/>
      <c r="F162" s="148"/>
    </row>
    <row r="163" spans="1:6" ht="12.75">
      <c r="A163" s="147"/>
      <c r="B163" s="147"/>
      <c r="C163" s="147"/>
      <c r="E163" s="149"/>
      <c r="F163" s="148"/>
    </row>
    <row r="164" spans="1:6" ht="12.75">
      <c r="A164" s="147"/>
      <c r="B164" s="147"/>
      <c r="C164" s="147"/>
      <c r="E164" s="149"/>
      <c r="F164" s="148"/>
    </row>
    <row r="165" spans="1:6" ht="12.75">
      <c r="A165" s="147"/>
      <c r="B165" s="147"/>
      <c r="C165" s="147"/>
      <c r="E165" s="149"/>
      <c r="F165" s="148"/>
    </row>
    <row r="166" spans="1:6" ht="12.75">
      <c r="A166" s="147"/>
      <c r="B166" s="147"/>
      <c r="C166" s="147"/>
      <c r="E166" s="149"/>
      <c r="F166" s="148"/>
    </row>
    <row r="167" spans="1:6" ht="12.75">
      <c r="A167" s="147"/>
      <c r="B167" s="147"/>
      <c r="C167" s="147"/>
      <c r="E167" s="149"/>
      <c r="F167" s="148"/>
    </row>
    <row r="168" spans="1:6" ht="12.75">
      <c r="A168" s="147"/>
      <c r="B168" s="147"/>
      <c r="C168" s="147"/>
      <c r="E168" s="149"/>
      <c r="F168" s="148"/>
    </row>
    <row r="169" spans="1:6" ht="12.75">
      <c r="A169" s="147"/>
      <c r="B169" s="147"/>
      <c r="C169" s="147"/>
      <c r="E169" s="149"/>
      <c r="F169" s="148"/>
    </row>
    <row r="170" spans="1:6" ht="12.75">
      <c r="A170" s="147"/>
      <c r="B170" s="147"/>
      <c r="C170" s="147"/>
      <c r="E170" s="149"/>
      <c r="F170" s="148"/>
    </row>
    <row r="171" spans="1:6" ht="12.75">
      <c r="A171" s="147"/>
      <c r="B171" s="147"/>
      <c r="C171" s="147"/>
      <c r="E171" s="149"/>
      <c r="F171" s="148"/>
    </row>
    <row r="172" spans="1:6" ht="12.75">
      <c r="A172" s="147"/>
      <c r="B172" s="147"/>
      <c r="C172" s="147"/>
      <c r="E172" s="149"/>
      <c r="F172" s="148"/>
    </row>
    <row r="173" spans="1:6" ht="12.75">
      <c r="A173" s="147"/>
      <c r="B173" s="147"/>
      <c r="C173" s="147"/>
      <c r="E173" s="149"/>
      <c r="F173" s="148"/>
    </row>
    <row r="174" spans="1:6" ht="12.75">
      <c r="A174" s="147"/>
      <c r="B174" s="147"/>
      <c r="C174" s="147"/>
      <c r="E174" s="149"/>
      <c r="F174" s="148"/>
    </row>
    <row r="175" spans="1:6" ht="12.75">
      <c r="A175" s="147"/>
      <c r="B175" s="147"/>
      <c r="C175" s="147"/>
      <c r="E175" s="149"/>
      <c r="F175" s="148"/>
    </row>
    <row r="176" spans="1:6" ht="12.75">
      <c r="A176" s="147"/>
      <c r="B176" s="147"/>
      <c r="C176" s="147"/>
      <c r="E176" s="149"/>
      <c r="F176" s="148"/>
    </row>
    <row r="177" spans="1:6" ht="12.75">
      <c r="A177" s="147"/>
      <c r="B177" s="147"/>
      <c r="C177" s="147"/>
      <c r="E177" s="149"/>
      <c r="F177" s="148"/>
    </row>
    <row r="178" spans="1:6" ht="12.75">
      <c r="A178" s="147"/>
      <c r="B178" s="147"/>
      <c r="C178" s="147"/>
      <c r="E178" s="149"/>
      <c r="F178" s="148"/>
    </row>
    <row r="179" spans="1:6" ht="12.75">
      <c r="A179" s="147"/>
      <c r="B179" s="147"/>
      <c r="C179" s="147"/>
      <c r="E179" s="149"/>
      <c r="F179" s="148"/>
    </row>
    <row r="180" spans="1:6" ht="12.75">
      <c r="A180" s="147"/>
      <c r="B180" s="147"/>
      <c r="C180" s="147"/>
      <c r="E180" s="149"/>
      <c r="F180" s="148"/>
    </row>
    <row r="181" spans="1:6" ht="12.75">
      <c r="A181" s="147"/>
      <c r="B181" s="147"/>
      <c r="C181" s="147"/>
      <c r="E181" s="149"/>
      <c r="F181" s="148"/>
    </row>
    <row r="182" spans="1:6" ht="12.75">
      <c r="A182" s="147"/>
      <c r="B182" s="147"/>
      <c r="C182" s="147"/>
      <c r="E182" s="149"/>
      <c r="F182" s="148"/>
    </row>
    <row r="183" spans="1:6" ht="12.75">
      <c r="A183" s="147"/>
      <c r="B183" s="147"/>
      <c r="C183" s="147"/>
      <c r="E183" s="149"/>
      <c r="F183" s="148"/>
    </row>
    <row r="184" spans="1:6" ht="12.75">
      <c r="A184" s="147"/>
      <c r="B184" s="147"/>
      <c r="C184" s="147"/>
      <c r="E184" s="149"/>
      <c r="F184" s="148"/>
    </row>
    <row r="185" spans="1:6" ht="12.75">
      <c r="A185" s="147"/>
      <c r="B185" s="147"/>
      <c r="C185" s="147"/>
      <c r="E185" s="149"/>
      <c r="F185" s="148"/>
    </row>
    <row r="186" spans="1:6" ht="12.75">
      <c r="A186" s="147"/>
      <c r="B186" s="147"/>
      <c r="C186" s="147"/>
      <c r="E186" s="149"/>
      <c r="F186" s="148"/>
    </row>
    <row r="187" spans="1:6" ht="12.75">
      <c r="A187" s="147"/>
      <c r="B187" s="147"/>
      <c r="C187" s="147"/>
      <c r="E187" s="149"/>
      <c r="F187" s="148"/>
    </row>
    <row r="188" spans="1:6" ht="12.75">
      <c r="A188" s="147"/>
      <c r="B188" s="147"/>
      <c r="C188" s="147"/>
      <c r="E188" s="149"/>
      <c r="F188" s="148"/>
    </row>
    <row r="189" spans="1:6" ht="12.75">
      <c r="A189" s="147"/>
      <c r="B189" s="147"/>
      <c r="C189" s="147"/>
      <c r="E189" s="149"/>
      <c r="F189" s="148"/>
    </row>
    <row r="190" spans="1:6" ht="12.75">
      <c r="A190" s="147"/>
      <c r="B190" s="147"/>
      <c r="C190" s="147"/>
      <c r="E190" s="149"/>
      <c r="F190" s="148"/>
    </row>
    <row r="191" spans="1:6" ht="12.75">
      <c r="A191" s="147"/>
      <c r="B191" s="147"/>
      <c r="C191" s="147"/>
      <c r="E191" s="149"/>
      <c r="F191" s="148"/>
    </row>
    <row r="192" spans="1:6" ht="12.75">
      <c r="A192" s="147"/>
      <c r="B192" s="147"/>
      <c r="C192" s="147"/>
      <c r="E192" s="149"/>
      <c r="F192" s="148"/>
    </row>
    <row r="193" spans="1:6" ht="12.75">
      <c r="A193" s="147"/>
      <c r="B193" s="147"/>
      <c r="C193" s="147"/>
      <c r="E193" s="149"/>
      <c r="F193" s="148"/>
    </row>
    <row r="194" spans="1:6" ht="12.75">
      <c r="A194" s="147"/>
      <c r="B194" s="147"/>
      <c r="C194" s="147"/>
      <c r="E194" s="149"/>
      <c r="F194" s="148"/>
    </row>
    <row r="195" spans="1:6" ht="12.75">
      <c r="A195" s="147"/>
      <c r="B195" s="147"/>
      <c r="C195" s="147"/>
      <c r="E195" s="149"/>
      <c r="F195" s="148"/>
    </row>
    <row r="196" spans="1:6" ht="12.75">
      <c r="A196" s="147"/>
      <c r="B196" s="147"/>
      <c r="C196" s="147"/>
      <c r="E196" s="149"/>
      <c r="F196" s="148"/>
    </row>
    <row r="197" spans="1:6" ht="12.75">
      <c r="A197" s="147"/>
      <c r="B197" s="147"/>
      <c r="C197" s="147"/>
      <c r="E197" s="149"/>
      <c r="F197" s="148"/>
    </row>
    <row r="198" spans="1:6" ht="12.75">
      <c r="A198" s="147"/>
      <c r="B198" s="147"/>
      <c r="C198" s="147"/>
      <c r="E198" s="149"/>
      <c r="F198" s="148"/>
    </row>
    <row r="199" spans="1:6" ht="12.75">
      <c r="A199" s="147"/>
      <c r="B199" s="147"/>
      <c r="C199" s="147"/>
      <c r="E199" s="149"/>
      <c r="F199" s="148"/>
    </row>
    <row r="200" spans="1:6" ht="12.75">
      <c r="A200" s="147"/>
      <c r="B200" s="147"/>
      <c r="C200" s="147"/>
      <c r="E200" s="149"/>
      <c r="F200" s="148"/>
    </row>
    <row r="201" spans="1:6" ht="12.75">
      <c r="A201" s="147"/>
      <c r="B201" s="147"/>
      <c r="C201" s="147"/>
      <c r="E201" s="149"/>
      <c r="F201" s="148"/>
    </row>
    <row r="202" spans="1:6" ht="12.75">
      <c r="A202" s="147"/>
      <c r="B202" s="147"/>
      <c r="C202" s="147"/>
      <c r="E202" s="149"/>
      <c r="F202" s="148"/>
    </row>
    <row r="203" spans="1:6" ht="12.75">
      <c r="A203" s="147"/>
      <c r="B203" s="147"/>
      <c r="C203" s="147"/>
      <c r="E203" s="149"/>
      <c r="F203" s="148"/>
    </row>
    <row r="204" spans="1:6" ht="12.75">
      <c r="A204" s="147"/>
      <c r="B204" s="147"/>
      <c r="C204" s="147"/>
      <c r="E204" s="149"/>
      <c r="F204" s="148"/>
    </row>
    <row r="205" spans="1:6" ht="12.75">
      <c r="A205" s="147"/>
      <c r="B205" s="147"/>
      <c r="C205" s="147"/>
      <c r="E205" s="149"/>
      <c r="F205" s="148"/>
    </row>
    <row r="206" spans="1:6" ht="12.75">
      <c r="A206" s="147"/>
      <c r="B206" s="147"/>
      <c r="C206" s="147"/>
      <c r="E206" s="149"/>
      <c r="F206" s="148"/>
    </row>
    <row r="207" spans="1:6" ht="12.75">
      <c r="A207" s="147"/>
      <c r="B207" s="147"/>
      <c r="C207" s="147"/>
      <c r="E207" s="149"/>
      <c r="F207" s="148"/>
    </row>
    <row r="208" spans="1:6" ht="12.75">
      <c r="A208" s="147"/>
      <c r="B208" s="147"/>
      <c r="C208" s="147"/>
      <c r="E208" s="149"/>
      <c r="F208" s="148"/>
    </row>
    <row r="209" spans="1:6" ht="12.75">
      <c r="A209" s="147"/>
      <c r="B209" s="147"/>
      <c r="C209" s="147"/>
      <c r="E209" s="149"/>
      <c r="F209" s="148"/>
    </row>
    <row r="210" spans="1:6" ht="12.75">
      <c r="A210" s="147"/>
      <c r="B210" s="147"/>
      <c r="C210" s="147"/>
      <c r="E210" s="149"/>
      <c r="F210" s="148"/>
    </row>
    <row r="211" spans="1:6" ht="12.75">
      <c r="A211" s="147"/>
      <c r="B211" s="147"/>
      <c r="C211" s="147"/>
      <c r="E211" s="149"/>
      <c r="F211" s="148"/>
    </row>
    <row r="212" spans="1:6" ht="12.75">
      <c r="A212" s="147"/>
      <c r="B212" s="147"/>
      <c r="C212" s="147"/>
      <c r="E212" s="149"/>
      <c r="F212" s="148"/>
    </row>
    <row r="213" spans="1:6" ht="12.75">
      <c r="A213" s="147"/>
      <c r="B213" s="147"/>
      <c r="C213" s="147"/>
      <c r="E213" s="149"/>
      <c r="F213" s="148"/>
    </row>
    <row r="214" spans="1:6" ht="12.75">
      <c r="A214" s="147"/>
      <c r="B214" s="147"/>
      <c r="C214" s="147"/>
      <c r="E214" s="149"/>
      <c r="F214" s="148"/>
    </row>
    <row r="215" spans="1:6" ht="12.75">
      <c r="A215" s="147"/>
      <c r="B215" s="147"/>
      <c r="C215" s="147"/>
      <c r="E215" s="149"/>
      <c r="F215" s="148"/>
    </row>
    <row r="216" spans="1:6" ht="12.75">
      <c r="A216" s="147"/>
      <c r="B216" s="147"/>
      <c r="C216" s="147"/>
      <c r="E216" s="149"/>
      <c r="F216" s="148"/>
    </row>
    <row r="217" spans="1:6" ht="12.75">
      <c r="A217" s="147"/>
      <c r="B217" s="147"/>
      <c r="C217" s="147"/>
      <c r="E217" s="149"/>
      <c r="F217" s="148"/>
    </row>
    <row r="218" spans="1:6" ht="12.75">
      <c r="A218" s="147"/>
      <c r="B218" s="147"/>
      <c r="C218" s="147"/>
      <c r="E218" s="149"/>
      <c r="F218" s="148"/>
    </row>
    <row r="219" spans="1:6" ht="12.75">
      <c r="A219" s="147"/>
      <c r="B219" s="147"/>
      <c r="C219" s="147"/>
      <c r="E219" s="149"/>
      <c r="F219" s="148"/>
    </row>
    <row r="220" spans="1:6" ht="12.75">
      <c r="A220" s="147"/>
      <c r="B220" s="147"/>
      <c r="C220" s="147"/>
      <c r="E220" s="149"/>
      <c r="F220" s="148"/>
    </row>
    <row r="221" spans="1:6" ht="12.75">
      <c r="A221" s="147"/>
      <c r="B221" s="147"/>
      <c r="C221" s="147"/>
      <c r="E221" s="149"/>
      <c r="F221" s="148"/>
    </row>
    <row r="222" spans="1:6" ht="12.75">
      <c r="A222" s="147"/>
      <c r="B222" s="147"/>
      <c r="C222" s="147"/>
      <c r="E222" s="149"/>
      <c r="F222" s="148"/>
    </row>
    <row r="223" spans="1:6" ht="12.75">
      <c r="A223" s="147"/>
      <c r="B223" s="147"/>
      <c r="C223" s="147"/>
      <c r="E223" s="149"/>
      <c r="F223" s="148"/>
    </row>
    <row r="224" spans="1:6" ht="12.75">
      <c r="A224" s="147"/>
      <c r="B224" s="147"/>
      <c r="C224" s="147"/>
      <c r="E224" s="149"/>
      <c r="F224" s="148"/>
    </row>
    <row r="225" spans="1:6" ht="12.75">
      <c r="A225" s="147"/>
      <c r="B225" s="147"/>
      <c r="C225" s="147"/>
      <c r="E225" s="149"/>
      <c r="F225" s="148"/>
    </row>
    <row r="226" spans="1:6" ht="12.75">
      <c r="A226" s="147"/>
      <c r="B226" s="147"/>
      <c r="C226" s="147"/>
      <c r="E226" s="149"/>
      <c r="F226" s="148"/>
    </row>
    <row r="227" spans="1:6" ht="12.75">
      <c r="A227" s="147"/>
      <c r="B227" s="147"/>
      <c r="C227" s="147"/>
      <c r="E227" s="149"/>
      <c r="F227" s="148"/>
    </row>
    <row r="228" spans="1:6" ht="12.75">
      <c r="A228" s="147"/>
      <c r="B228" s="147"/>
      <c r="C228" s="147"/>
      <c r="E228" s="149"/>
      <c r="F228" s="148"/>
    </row>
    <row r="229" spans="1:6" ht="12.75">
      <c r="A229" s="147"/>
      <c r="B229" s="147"/>
      <c r="C229" s="147"/>
      <c r="E229" s="149"/>
      <c r="F229" s="148"/>
    </row>
    <row r="230" spans="1:6" ht="12.75">
      <c r="A230" s="147"/>
      <c r="B230" s="147"/>
      <c r="C230" s="147"/>
      <c r="E230" s="149"/>
      <c r="F230" s="148"/>
    </row>
    <row r="231" spans="1:6" ht="12.75">
      <c r="A231" s="147"/>
      <c r="B231" s="147"/>
      <c r="C231" s="147"/>
      <c r="E231" s="149"/>
      <c r="F231" s="148"/>
    </row>
    <row r="232" spans="1:6" ht="12.75">
      <c r="A232" s="147"/>
      <c r="B232" s="147"/>
      <c r="C232" s="147"/>
      <c r="E232" s="149"/>
      <c r="F232" s="148"/>
    </row>
    <row r="233" spans="1:6" ht="12.75">
      <c r="A233" s="147"/>
      <c r="B233" s="147"/>
      <c r="C233" s="147"/>
      <c r="E233" s="149"/>
      <c r="F233" s="148"/>
    </row>
    <row r="234" spans="1:6" ht="12.75">
      <c r="A234" s="147"/>
      <c r="B234" s="147"/>
      <c r="C234" s="147"/>
      <c r="E234" s="149"/>
      <c r="F234" s="148"/>
    </row>
    <row r="235" spans="1:6" ht="12.75">
      <c r="A235" s="147"/>
      <c r="B235" s="147"/>
      <c r="C235" s="147"/>
      <c r="E235" s="149"/>
      <c r="F235" s="148"/>
    </row>
    <row r="236" spans="1:6" ht="12.75">
      <c r="A236" s="147"/>
      <c r="B236" s="147"/>
      <c r="C236" s="147"/>
      <c r="E236" s="149"/>
      <c r="F236" s="148"/>
    </row>
    <row r="237" spans="1:6" ht="12.75">
      <c r="A237" s="147"/>
      <c r="B237" s="147"/>
      <c r="C237" s="147"/>
      <c r="E237" s="149"/>
      <c r="F237" s="148"/>
    </row>
    <row r="238" spans="1:6" ht="12.75">
      <c r="A238" s="147"/>
      <c r="B238" s="147"/>
      <c r="C238" s="147"/>
      <c r="E238" s="149"/>
      <c r="F238" s="148"/>
    </row>
    <row r="239" spans="1:6" ht="12.75">
      <c r="A239" s="147"/>
      <c r="B239" s="147"/>
      <c r="C239" s="147"/>
      <c r="E239" s="149"/>
      <c r="F239" s="148"/>
    </row>
    <row r="240" spans="1:6" ht="12.75">
      <c r="A240" s="147"/>
      <c r="B240" s="147"/>
      <c r="C240" s="147"/>
      <c r="E240" s="149"/>
      <c r="F240" s="148"/>
    </row>
    <row r="241" spans="1:6" ht="12.75">
      <c r="A241" s="147"/>
      <c r="B241" s="147"/>
      <c r="C241" s="147"/>
      <c r="E241" s="149"/>
      <c r="F241" s="148"/>
    </row>
    <row r="242" spans="1:6" ht="12.75">
      <c r="A242" s="147"/>
      <c r="B242" s="147"/>
      <c r="C242" s="147"/>
      <c r="E242" s="149"/>
      <c r="F242" s="148"/>
    </row>
    <row r="243" spans="1:6" ht="12.75">
      <c r="A243" s="147"/>
      <c r="B243" s="147"/>
      <c r="C243" s="147"/>
      <c r="E243" s="149"/>
      <c r="F243" s="148"/>
    </row>
    <row r="244" spans="1:6" ht="12.75">
      <c r="A244" s="147"/>
      <c r="B244" s="147"/>
      <c r="C244" s="147"/>
      <c r="E244" s="149"/>
      <c r="F244" s="148"/>
    </row>
    <row r="245" spans="1:6" ht="12.75">
      <c r="A245" s="147"/>
      <c r="B245" s="147"/>
      <c r="C245" s="147"/>
      <c r="E245" s="149"/>
      <c r="F245" s="148"/>
    </row>
    <row r="246" spans="1:6" ht="12.75">
      <c r="A246" s="147"/>
      <c r="B246" s="147"/>
      <c r="C246" s="147"/>
      <c r="E246" s="149"/>
      <c r="F246" s="148"/>
    </row>
    <row r="247" spans="1:6" ht="12.75">
      <c r="A247" s="147"/>
      <c r="B247" s="147"/>
      <c r="C247" s="147"/>
      <c r="E247" s="149"/>
      <c r="F247" s="148"/>
    </row>
    <row r="248" spans="1:6" ht="12.75">
      <c r="A248" s="147"/>
      <c r="B248" s="147"/>
      <c r="C248" s="147"/>
      <c r="E248" s="149"/>
      <c r="F248" s="148"/>
    </row>
    <row r="249" spans="1:6" ht="12.75">
      <c r="A249" s="147"/>
      <c r="B249" s="147"/>
      <c r="C249" s="147"/>
      <c r="E249" s="149"/>
      <c r="F249" s="148"/>
    </row>
    <row r="250" spans="1:6" ht="12.75">
      <c r="A250" s="147"/>
      <c r="B250" s="147"/>
      <c r="C250" s="147"/>
      <c r="E250" s="149"/>
      <c r="F250" s="148"/>
    </row>
    <row r="251" spans="1:6" ht="12.75">
      <c r="A251" s="147"/>
      <c r="B251" s="147"/>
      <c r="C251" s="147"/>
      <c r="E251" s="149"/>
      <c r="F251" s="148"/>
    </row>
    <row r="252" spans="1:6" ht="12.75">
      <c r="A252" s="147"/>
      <c r="B252" s="147"/>
      <c r="C252" s="147"/>
      <c r="E252" s="149"/>
      <c r="F252" s="148"/>
    </row>
    <row r="253" spans="1:6" ht="12.75">
      <c r="A253" s="147"/>
      <c r="B253" s="147"/>
      <c r="C253" s="147"/>
      <c r="E253" s="149"/>
      <c r="F253" s="148"/>
    </row>
    <row r="254" spans="1:6" ht="12.75">
      <c r="A254" s="147"/>
      <c r="B254" s="147"/>
      <c r="C254" s="147"/>
      <c r="E254" s="149"/>
      <c r="F254" s="148"/>
    </row>
    <row r="255" spans="1:6" ht="12.75">
      <c r="A255" s="147"/>
      <c r="B255" s="147"/>
      <c r="C255" s="147"/>
      <c r="E255" s="149"/>
      <c r="F255" s="148"/>
    </row>
    <row r="256" spans="1:6" ht="12.75">
      <c r="A256" s="147"/>
      <c r="B256" s="147"/>
      <c r="C256" s="147"/>
      <c r="E256" s="149"/>
      <c r="F256" s="148"/>
    </row>
    <row r="257" spans="1:6" ht="12.75">
      <c r="A257" s="147"/>
      <c r="B257" s="147"/>
      <c r="C257" s="147"/>
      <c r="E257" s="149"/>
      <c r="F257" s="148"/>
    </row>
    <row r="258" spans="1:6" ht="12.75">
      <c r="A258" s="147"/>
      <c r="B258" s="147"/>
      <c r="C258" s="147"/>
      <c r="E258" s="149"/>
      <c r="F258" s="148"/>
    </row>
    <row r="259" spans="1:6" ht="12.75">
      <c r="A259" s="147"/>
      <c r="B259" s="147"/>
      <c r="C259" s="147"/>
      <c r="E259" s="149"/>
      <c r="F259" s="148"/>
    </row>
    <row r="260" spans="1:6" ht="12.75">
      <c r="A260" s="147"/>
      <c r="B260" s="147"/>
      <c r="C260" s="147"/>
      <c r="E260" s="149"/>
      <c r="F260" s="148"/>
    </row>
    <row r="261" spans="1:6" ht="12.75">
      <c r="A261" s="147"/>
      <c r="B261" s="147"/>
      <c r="C261" s="147"/>
      <c r="E261" s="149"/>
      <c r="F261" s="148"/>
    </row>
    <row r="262" spans="1:6" ht="12.75">
      <c r="A262" s="147"/>
      <c r="B262" s="147"/>
      <c r="C262" s="147"/>
      <c r="E262" s="149"/>
      <c r="F262" s="148"/>
    </row>
    <row r="263" spans="1:6" ht="12.75">
      <c r="A263" s="147"/>
      <c r="B263" s="147"/>
      <c r="C263" s="147"/>
      <c r="E263" s="149"/>
      <c r="F263" s="148"/>
    </row>
    <row r="264" spans="1:6" ht="12.75">
      <c r="A264" s="147"/>
      <c r="B264" s="147"/>
      <c r="C264" s="147"/>
      <c r="E264" s="149"/>
      <c r="F264" s="148"/>
    </row>
    <row r="265" spans="1:6" ht="12.75">
      <c r="A265" s="147"/>
      <c r="B265" s="147"/>
      <c r="C265" s="147"/>
      <c r="E265" s="149"/>
      <c r="F265" s="148"/>
    </row>
    <row r="266" spans="1:6" ht="12.75">
      <c r="A266" s="147"/>
      <c r="B266" s="147"/>
      <c r="C266" s="147"/>
      <c r="E266" s="149"/>
      <c r="F266" s="148"/>
    </row>
    <row r="267" spans="1:6" ht="12.75">
      <c r="A267" s="147"/>
      <c r="B267" s="147"/>
      <c r="C267" s="147"/>
      <c r="E267" s="149"/>
      <c r="F267" s="148"/>
    </row>
    <row r="268" spans="1:6" ht="12.75">
      <c r="A268" s="147"/>
      <c r="B268" s="147"/>
      <c r="C268" s="147"/>
      <c r="E268" s="149"/>
      <c r="F268" s="148"/>
    </row>
    <row r="269" spans="1:6" ht="12.75">
      <c r="A269" s="147"/>
      <c r="B269" s="147"/>
      <c r="C269" s="147"/>
      <c r="E269" s="149"/>
      <c r="F269" s="148"/>
    </row>
    <row r="270" spans="1:6" ht="12.75">
      <c r="A270" s="147"/>
      <c r="B270" s="147"/>
      <c r="C270" s="147"/>
      <c r="E270" s="149"/>
      <c r="F270" s="148"/>
    </row>
    <row r="271" spans="1:6" ht="12.75">
      <c r="A271" s="147"/>
      <c r="B271" s="147"/>
      <c r="C271" s="147"/>
      <c r="E271" s="149"/>
      <c r="F271" s="148"/>
    </row>
    <row r="272" spans="1:6" ht="12.75">
      <c r="A272" s="147"/>
      <c r="B272" s="147"/>
      <c r="C272" s="147"/>
      <c r="E272" s="149"/>
      <c r="F272" s="148"/>
    </row>
    <row r="273" spans="1:6" ht="12.75">
      <c r="A273" s="147"/>
      <c r="B273" s="147"/>
      <c r="C273" s="147"/>
      <c r="E273" s="149"/>
      <c r="F273" s="148"/>
    </row>
    <row r="274" spans="1:6" ht="12.75">
      <c r="A274" s="147"/>
      <c r="B274" s="147"/>
      <c r="C274" s="147"/>
      <c r="E274" s="149"/>
      <c r="F274" s="148"/>
    </row>
    <row r="275" spans="1:6" ht="12.75">
      <c r="A275" s="147"/>
      <c r="B275" s="147"/>
      <c r="C275" s="147"/>
      <c r="E275" s="149"/>
      <c r="F275" s="148"/>
    </row>
    <row r="276" spans="1:6" ht="12.75">
      <c r="A276" s="147"/>
      <c r="B276" s="147"/>
      <c r="C276" s="147"/>
      <c r="E276" s="149"/>
      <c r="F276" s="148"/>
    </row>
    <row r="277" spans="1:6" ht="12.75">
      <c r="A277" s="147"/>
      <c r="B277" s="147"/>
      <c r="C277" s="147"/>
      <c r="E277" s="149"/>
      <c r="F277" s="148"/>
    </row>
    <row r="278" spans="1:6" ht="12.75">
      <c r="A278" s="147"/>
      <c r="B278" s="147"/>
      <c r="C278" s="147"/>
      <c r="E278" s="149"/>
      <c r="F278" s="148"/>
    </row>
    <row r="279" spans="1:6" ht="12.75">
      <c r="A279" s="147"/>
      <c r="B279" s="147"/>
      <c r="C279" s="147"/>
      <c r="E279" s="149"/>
      <c r="F279" s="148"/>
    </row>
    <row r="280" spans="1:6" ht="12.75">
      <c r="A280" s="147"/>
      <c r="B280" s="147"/>
      <c r="C280" s="147"/>
      <c r="E280" s="149"/>
      <c r="F280" s="148"/>
    </row>
    <row r="281" spans="1:6" ht="12.75">
      <c r="A281" s="147"/>
      <c r="B281" s="147"/>
      <c r="C281" s="147"/>
      <c r="E281" s="149"/>
      <c r="F281" s="148"/>
    </row>
    <row r="282" spans="1:6" ht="12.75">
      <c r="A282" s="147"/>
      <c r="B282" s="147"/>
      <c r="C282" s="147"/>
      <c r="E282" s="149"/>
      <c r="F282" s="148"/>
    </row>
    <row r="283" spans="1:6" ht="12.75">
      <c r="A283" s="147"/>
      <c r="B283" s="147"/>
      <c r="C283" s="147"/>
      <c r="E283" s="149"/>
      <c r="F283" s="148"/>
    </row>
    <row r="284" spans="1:6" ht="12.75">
      <c r="A284" s="147"/>
      <c r="B284" s="147"/>
      <c r="C284" s="147"/>
      <c r="E284" s="149"/>
      <c r="F284" s="148"/>
    </row>
    <row r="285" spans="1:6" ht="12.75">
      <c r="A285" s="147"/>
      <c r="B285" s="147"/>
      <c r="C285" s="147"/>
      <c r="E285" s="149"/>
      <c r="F285" s="148"/>
    </row>
    <row r="286" spans="1:6" ht="12.75">
      <c r="A286" s="147"/>
      <c r="B286" s="147"/>
      <c r="C286" s="147"/>
      <c r="E286" s="149"/>
      <c r="F286" s="148"/>
    </row>
    <row r="287" spans="1:6" ht="12.75">
      <c r="A287" s="147"/>
      <c r="B287" s="147"/>
      <c r="C287" s="147"/>
      <c r="E287" s="149"/>
      <c r="F287" s="148"/>
    </row>
    <row r="288" spans="1:6" ht="12.75">
      <c r="A288" s="147"/>
      <c r="B288" s="147"/>
      <c r="C288" s="147"/>
      <c r="E288" s="149"/>
      <c r="F288" s="148"/>
    </row>
    <row r="289" spans="1:6" ht="12.75">
      <c r="A289" s="147"/>
      <c r="B289" s="147"/>
      <c r="C289" s="147"/>
      <c r="E289" s="149"/>
      <c r="F289" s="148"/>
    </row>
    <row r="290" spans="1:6" ht="12.75">
      <c r="A290" s="147"/>
      <c r="B290" s="147"/>
      <c r="C290" s="147"/>
      <c r="E290" s="149"/>
      <c r="F290" s="148"/>
    </row>
    <row r="291" spans="1:6" ht="12.75">
      <c r="A291" s="147"/>
      <c r="B291" s="147"/>
      <c r="C291" s="147"/>
      <c r="E291" s="149"/>
      <c r="F291" s="148"/>
    </row>
    <row r="292" spans="1:6" ht="12.75">
      <c r="A292" s="147"/>
      <c r="B292" s="147"/>
      <c r="C292" s="147"/>
      <c r="E292" s="149"/>
      <c r="F292" s="148"/>
    </row>
    <row r="293" spans="1:6" ht="12.75">
      <c r="A293" s="147"/>
      <c r="B293" s="147"/>
      <c r="C293" s="147"/>
      <c r="E293" s="149"/>
      <c r="F293" s="148"/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5"/>
  <sheetViews>
    <sheetView view="pageBreakPreview" zoomScaleSheetLayoutView="100" zoomScalePageLayoutView="0" workbookViewId="0" topLeftCell="A61">
      <selection activeCell="F86" sqref="F86"/>
    </sheetView>
  </sheetViews>
  <sheetFormatPr defaultColWidth="9.140625" defaultRowHeight="12.75"/>
  <cols>
    <col min="1" max="1" width="4.421875" style="115" bestFit="1" customWidth="1"/>
    <col min="2" max="2" width="45.140625" style="115" customWidth="1"/>
    <col min="3" max="3" width="6.28125" style="115" bestFit="1" customWidth="1"/>
    <col min="4" max="4" width="9.140625" style="74" bestFit="1" customWidth="1"/>
    <col min="5" max="5" width="10.00390625" style="75" bestFit="1" customWidth="1"/>
    <col min="6" max="6" width="12.00390625" style="76" customWidth="1"/>
    <col min="7" max="7" width="10.7109375" style="0" customWidth="1"/>
  </cols>
  <sheetData>
    <row r="1" spans="1:6" ht="12.75">
      <c r="A1" s="66"/>
      <c r="B1" s="67" t="s">
        <v>485</v>
      </c>
      <c r="C1" s="68"/>
      <c r="D1" s="69"/>
      <c r="E1" s="70"/>
      <c r="F1" s="71"/>
    </row>
    <row r="2" spans="1:3" ht="12.75">
      <c r="A2" s="72"/>
      <c r="B2" s="73"/>
      <c r="C2" s="73"/>
    </row>
    <row r="3" spans="1:6" ht="12.75">
      <c r="A3" s="77"/>
      <c r="B3" s="77"/>
      <c r="C3" s="77"/>
      <c r="D3" s="78"/>
      <c r="E3" s="79"/>
      <c r="F3" s="80"/>
    </row>
    <row r="4" spans="1:6" ht="25.5">
      <c r="A4" s="81" t="s">
        <v>422</v>
      </c>
      <c r="B4" s="82" t="s">
        <v>423</v>
      </c>
      <c r="C4" s="82" t="s">
        <v>424</v>
      </c>
      <c r="D4" s="83" t="s">
        <v>425</v>
      </c>
      <c r="E4" s="84" t="s">
        <v>426</v>
      </c>
      <c r="F4" s="85" t="s">
        <v>427</v>
      </c>
    </row>
    <row r="5" spans="1:6" ht="12.75">
      <c r="A5" s="86"/>
      <c r="B5" s="77"/>
      <c r="C5" s="77"/>
      <c r="D5" s="87"/>
      <c r="E5" s="88"/>
      <c r="F5" s="89"/>
    </row>
    <row r="6" spans="1:6" ht="12.75">
      <c r="A6" s="86"/>
      <c r="B6" s="77"/>
      <c r="C6" s="77"/>
      <c r="D6" s="87"/>
      <c r="E6" s="88"/>
      <c r="F6" s="89"/>
    </row>
    <row r="7" spans="1:6" ht="12.75">
      <c r="A7" s="90" t="s">
        <v>428</v>
      </c>
      <c r="B7" s="91" t="s">
        <v>429</v>
      </c>
      <c r="C7" s="92"/>
      <c r="D7" s="93"/>
      <c r="E7" s="84"/>
      <c r="F7" s="85"/>
    </row>
    <row r="8" spans="1:6" ht="12.75">
      <c r="A8" s="86"/>
      <c r="B8" s="77"/>
      <c r="C8" s="77"/>
      <c r="D8" s="87"/>
      <c r="E8" s="79"/>
      <c r="F8" s="94"/>
    </row>
    <row r="9" spans="1:6" ht="14.25">
      <c r="A9" s="86" t="s">
        <v>430</v>
      </c>
      <c r="B9" s="77" t="s">
        <v>431</v>
      </c>
      <c r="C9" s="95" t="s">
        <v>432</v>
      </c>
      <c r="D9" s="96">
        <v>370.5</v>
      </c>
      <c r="E9" s="195"/>
      <c r="F9" s="94">
        <f>D9*E9</f>
        <v>0</v>
      </c>
    </row>
    <row r="10" spans="1:6" ht="12.75">
      <c r="A10" s="86"/>
      <c r="B10" s="97"/>
      <c r="C10" s="97"/>
      <c r="D10" s="96"/>
      <c r="E10" s="195"/>
      <c r="F10" s="94"/>
    </row>
    <row r="11" spans="1:6" ht="12.75">
      <c r="A11" s="86" t="s">
        <v>433</v>
      </c>
      <c r="B11" s="77" t="s">
        <v>434</v>
      </c>
      <c r="C11" s="95" t="s">
        <v>271</v>
      </c>
      <c r="D11" s="96">
        <v>10</v>
      </c>
      <c r="E11" s="195"/>
      <c r="F11" s="94">
        <f>D11*E11</f>
        <v>0</v>
      </c>
    </row>
    <row r="12" spans="1:6" ht="12.75">
      <c r="A12" s="98"/>
      <c r="B12" s="99"/>
      <c r="C12" s="99"/>
      <c r="D12" s="96"/>
      <c r="E12" s="195"/>
      <c r="F12" s="94"/>
    </row>
    <row r="13" spans="1:6" ht="12.75">
      <c r="A13" s="100" t="s">
        <v>435</v>
      </c>
      <c r="B13" s="77" t="s">
        <v>436</v>
      </c>
      <c r="C13" s="99" t="s">
        <v>271</v>
      </c>
      <c r="D13" s="96">
        <f>D11</f>
        <v>10</v>
      </c>
      <c r="E13" s="195"/>
      <c r="F13" s="94">
        <f>D13*E13</f>
        <v>0</v>
      </c>
    </row>
    <row r="14" spans="1:6" ht="12.75">
      <c r="A14" s="100"/>
      <c r="B14" s="99"/>
      <c r="C14" s="99"/>
      <c r="D14" s="96"/>
      <c r="E14" s="195"/>
      <c r="F14" s="94"/>
    </row>
    <row r="15" spans="1:6" ht="63.75">
      <c r="A15" s="101" t="s">
        <v>437</v>
      </c>
      <c r="B15" s="102" t="s">
        <v>438</v>
      </c>
      <c r="C15" s="99" t="s">
        <v>271</v>
      </c>
      <c r="D15" s="96">
        <v>40</v>
      </c>
      <c r="E15" s="196"/>
      <c r="F15" s="94">
        <f>D15*E15</f>
        <v>0</v>
      </c>
    </row>
    <row r="16" spans="1:6" ht="12.75">
      <c r="A16" s="100"/>
      <c r="B16" s="73"/>
      <c r="C16" s="99"/>
      <c r="D16" s="96"/>
      <c r="E16" s="195"/>
      <c r="F16" s="94"/>
    </row>
    <row r="17" spans="1:6" ht="12.75">
      <c r="A17" s="101" t="s">
        <v>439</v>
      </c>
      <c r="B17" s="102" t="s">
        <v>440</v>
      </c>
      <c r="C17" s="99" t="s">
        <v>441</v>
      </c>
      <c r="D17" s="78">
        <v>1</v>
      </c>
      <c r="E17" s="196"/>
      <c r="F17" s="94">
        <f>D17*E17</f>
        <v>0</v>
      </c>
    </row>
    <row r="18" spans="1:6" ht="12.75">
      <c r="A18" s="100"/>
      <c r="B18" s="99"/>
      <c r="C18" s="99"/>
      <c r="D18" s="78"/>
      <c r="E18" s="79"/>
      <c r="F18" s="80"/>
    </row>
    <row r="19" spans="1:7" ht="12.75">
      <c r="A19" s="103"/>
      <c r="B19" s="104"/>
      <c r="C19" s="104"/>
      <c r="D19" s="105"/>
      <c r="E19" s="106"/>
      <c r="F19" s="107"/>
      <c r="G19" s="150">
        <f>SUM(F9:F17)</f>
        <v>0</v>
      </c>
    </row>
    <row r="20" spans="1:6" ht="12.75">
      <c r="A20" s="108"/>
      <c r="B20" s="109"/>
      <c r="C20" s="109"/>
      <c r="D20" s="78"/>
      <c r="E20" s="110"/>
      <c r="F20" s="111"/>
    </row>
    <row r="21" spans="1:6" ht="12.75">
      <c r="A21" s="108"/>
      <c r="B21" s="109"/>
      <c r="C21" s="109"/>
      <c r="D21" s="78"/>
      <c r="E21" s="110"/>
      <c r="F21" s="111"/>
    </row>
    <row r="22" spans="1:6" ht="12.75">
      <c r="A22" s="90" t="s">
        <v>442</v>
      </c>
      <c r="B22" s="91" t="s">
        <v>443</v>
      </c>
      <c r="C22" s="92"/>
      <c r="D22" s="112"/>
      <c r="E22" s="113"/>
      <c r="F22" s="114"/>
    </row>
    <row r="24" spans="1:6" ht="76.5">
      <c r="A24" s="101" t="s">
        <v>430</v>
      </c>
      <c r="B24" s="77" t="s">
        <v>444</v>
      </c>
      <c r="C24" s="95" t="s">
        <v>445</v>
      </c>
      <c r="D24" s="96">
        <v>1274.71</v>
      </c>
      <c r="E24" s="195"/>
      <c r="F24" s="94">
        <f>D24*E24</f>
        <v>0</v>
      </c>
    </row>
    <row r="25" spans="1:6" ht="12.75">
      <c r="A25" s="101"/>
      <c r="B25" s="116"/>
      <c r="C25" s="95"/>
      <c r="D25" s="96"/>
      <c r="E25" s="195"/>
      <c r="F25" s="94"/>
    </row>
    <row r="26" spans="1:6" ht="51">
      <c r="A26" s="101" t="s">
        <v>433</v>
      </c>
      <c r="B26" s="117" t="s">
        <v>446</v>
      </c>
      <c r="C26" s="95" t="s">
        <v>447</v>
      </c>
      <c r="D26" s="96">
        <v>1485</v>
      </c>
      <c r="E26" s="195"/>
      <c r="F26" s="94">
        <f>D26*E26</f>
        <v>0</v>
      </c>
    </row>
    <row r="27" spans="1:6" ht="12.75">
      <c r="A27" s="118"/>
      <c r="B27" s="99"/>
      <c r="C27" s="95"/>
      <c r="D27" s="96"/>
      <c r="E27" s="195"/>
      <c r="F27" s="94"/>
    </row>
    <row r="28" spans="1:6" ht="25.5">
      <c r="A28" s="101" t="s">
        <v>435</v>
      </c>
      <c r="B28" s="117" t="s">
        <v>448</v>
      </c>
      <c r="C28" s="95" t="s">
        <v>449</v>
      </c>
      <c r="D28" s="96">
        <v>1</v>
      </c>
      <c r="E28" s="195"/>
      <c r="F28" s="94">
        <f>D28*E28</f>
        <v>0</v>
      </c>
    </row>
    <row r="29" spans="1:6" ht="12.75">
      <c r="A29" s="118"/>
      <c r="B29" s="117"/>
      <c r="C29" s="95"/>
      <c r="D29" s="96"/>
      <c r="E29" s="195"/>
      <c r="F29" s="94"/>
    </row>
    <row r="30" spans="1:6" ht="38.25">
      <c r="A30" s="101" t="s">
        <v>437</v>
      </c>
      <c r="B30" s="117" t="s">
        <v>450</v>
      </c>
      <c r="C30" s="95" t="s">
        <v>449</v>
      </c>
      <c r="D30" s="96">
        <v>1</v>
      </c>
      <c r="E30" s="195"/>
      <c r="F30" s="94">
        <f>D30*E30</f>
        <v>0</v>
      </c>
    </row>
    <row r="31" spans="1:6" ht="12.75">
      <c r="A31" s="101"/>
      <c r="B31" s="119"/>
      <c r="C31" s="99"/>
      <c r="D31" s="96"/>
      <c r="E31" s="195"/>
      <c r="F31" s="94"/>
    </row>
    <row r="32" spans="1:6" ht="38.25">
      <c r="A32" s="101" t="s">
        <v>439</v>
      </c>
      <c r="B32" s="119" t="s">
        <v>451</v>
      </c>
      <c r="C32" s="95" t="s">
        <v>447</v>
      </c>
      <c r="D32" s="96">
        <v>955.81</v>
      </c>
      <c r="E32" s="195"/>
      <c r="F32" s="94">
        <f>D32*E32</f>
        <v>0</v>
      </c>
    </row>
    <row r="33" spans="1:6" ht="12.75">
      <c r="A33" s="101"/>
      <c r="B33" s="119"/>
      <c r="C33" s="99"/>
      <c r="D33" s="96"/>
      <c r="E33" s="195"/>
      <c r="F33" s="94"/>
    </row>
    <row r="34" spans="1:6" ht="38.25">
      <c r="A34" s="120" t="s">
        <v>452</v>
      </c>
      <c r="B34" s="117" t="s">
        <v>453</v>
      </c>
      <c r="C34" s="95" t="s">
        <v>445</v>
      </c>
      <c r="D34" s="96">
        <v>50.62</v>
      </c>
      <c r="E34" s="195"/>
      <c r="F34" s="94">
        <f>D34*E34</f>
        <v>0</v>
      </c>
    </row>
    <row r="35" spans="1:6" ht="12.75">
      <c r="A35" s="121"/>
      <c r="B35" s="119"/>
      <c r="C35" s="99"/>
      <c r="D35" s="96"/>
      <c r="E35" s="195"/>
      <c r="F35" s="94"/>
    </row>
    <row r="36" spans="1:6" ht="63.75">
      <c r="A36" s="122" t="s">
        <v>454</v>
      </c>
      <c r="B36" s="119" t="s">
        <v>455</v>
      </c>
      <c r="C36" s="95" t="s">
        <v>445</v>
      </c>
      <c r="D36" s="96">
        <v>181.61</v>
      </c>
      <c r="E36" s="195"/>
      <c r="F36" s="94">
        <f>D36*E36</f>
        <v>0</v>
      </c>
    </row>
    <row r="37" spans="1:6" ht="12.75">
      <c r="A37" s="118"/>
      <c r="B37" s="119"/>
      <c r="C37" s="99"/>
      <c r="D37" s="96"/>
      <c r="E37" s="195"/>
      <c r="F37" s="94"/>
    </row>
    <row r="38" spans="1:6" ht="89.25">
      <c r="A38" s="123" t="s">
        <v>456</v>
      </c>
      <c r="B38" s="119" t="s">
        <v>457</v>
      </c>
      <c r="C38" s="95" t="s">
        <v>445</v>
      </c>
      <c r="D38" s="96">
        <v>982.19</v>
      </c>
      <c r="E38" s="195"/>
      <c r="F38" s="94">
        <f>D38*E38</f>
        <v>0</v>
      </c>
    </row>
    <row r="39" spans="1:6" ht="12.75">
      <c r="A39" s="118"/>
      <c r="B39" s="119"/>
      <c r="C39" s="99"/>
      <c r="D39" s="96"/>
      <c r="E39" s="195"/>
      <c r="F39" s="94"/>
    </row>
    <row r="40" spans="1:6" ht="25.5">
      <c r="A40" s="123" t="s">
        <v>458</v>
      </c>
      <c r="B40" s="119" t="s">
        <v>459</v>
      </c>
      <c r="C40" s="95" t="s">
        <v>445</v>
      </c>
      <c r="D40" s="96">
        <v>37.75</v>
      </c>
      <c r="E40" s="195"/>
      <c r="F40" s="94">
        <f>D40*E40</f>
        <v>0</v>
      </c>
    </row>
    <row r="41" spans="1:6" ht="12.75">
      <c r="A41" s="76"/>
      <c r="B41" s="109"/>
      <c r="C41" s="109"/>
      <c r="D41" s="96"/>
      <c r="E41" s="110"/>
      <c r="F41" s="111"/>
    </row>
    <row r="42" spans="1:6" ht="25.5">
      <c r="A42" s="122" t="s">
        <v>460</v>
      </c>
      <c r="B42" s="124" t="s">
        <v>461</v>
      </c>
      <c r="C42" s="124"/>
      <c r="D42" s="96"/>
      <c r="E42" s="197"/>
      <c r="F42" s="78"/>
    </row>
    <row r="43" spans="1:6" ht="12.75">
      <c r="A43" s="125"/>
      <c r="B43" s="124" t="s">
        <v>462</v>
      </c>
      <c r="C43" s="124"/>
      <c r="D43" s="96"/>
      <c r="E43" s="197"/>
      <c r="F43" s="78"/>
    </row>
    <row r="44" spans="1:6" ht="12.75">
      <c r="A44" s="125"/>
      <c r="B44" s="124"/>
      <c r="C44" s="124"/>
      <c r="D44" s="96"/>
      <c r="E44" s="197"/>
      <c r="F44" s="78"/>
    </row>
    <row r="45" spans="1:6" ht="25.5">
      <c r="A45" s="125"/>
      <c r="B45" s="126" t="s">
        <v>463</v>
      </c>
      <c r="C45" s="127" t="s">
        <v>447</v>
      </c>
      <c r="D45" s="96">
        <v>0</v>
      </c>
      <c r="E45" s="198"/>
      <c r="F45" s="96">
        <f>D45*E45</f>
        <v>0</v>
      </c>
    </row>
    <row r="46" spans="1:6" ht="25.5">
      <c r="A46" s="125"/>
      <c r="B46" s="126" t="s">
        <v>464</v>
      </c>
      <c r="C46" s="127" t="s">
        <v>447</v>
      </c>
      <c r="D46" s="96">
        <v>0</v>
      </c>
      <c r="E46" s="198"/>
      <c r="F46" s="96">
        <f>D46*E46</f>
        <v>0</v>
      </c>
    </row>
    <row r="47" spans="1:6" ht="12.75">
      <c r="A47" s="128"/>
      <c r="B47" s="99"/>
      <c r="C47" s="99"/>
      <c r="D47" s="96"/>
      <c r="E47" s="198"/>
      <c r="F47" s="96"/>
    </row>
    <row r="48" spans="1:6" ht="63.75">
      <c r="A48" s="122" t="s">
        <v>465</v>
      </c>
      <c r="B48" s="116" t="s">
        <v>466</v>
      </c>
      <c r="C48" s="99" t="s">
        <v>271</v>
      </c>
      <c r="D48" s="78">
        <f>D15</f>
        <v>40</v>
      </c>
      <c r="E48" s="196"/>
      <c r="F48" s="96">
        <f>D48*E48</f>
        <v>0</v>
      </c>
    </row>
    <row r="49" spans="1:6" ht="12.75">
      <c r="A49" s="129"/>
      <c r="B49" s="77"/>
      <c r="C49" s="77"/>
      <c r="D49" s="130"/>
      <c r="E49" s="200"/>
      <c r="F49" s="80"/>
    </row>
    <row r="50" spans="1:7" ht="12.75">
      <c r="A50" s="131"/>
      <c r="B50" s="104"/>
      <c r="C50" s="104"/>
      <c r="D50" s="105"/>
      <c r="E50" s="106"/>
      <c r="F50" s="107"/>
      <c r="G50" s="150">
        <f>SUM(F24:F48)</f>
        <v>0</v>
      </c>
    </row>
    <row r="51" spans="1:6" ht="12.75">
      <c r="A51" s="132"/>
      <c r="B51" s="109"/>
      <c r="C51" s="109"/>
      <c r="D51" s="130"/>
      <c r="E51" s="110"/>
      <c r="F51" s="111"/>
    </row>
    <row r="52" spans="1:6" ht="12.75">
      <c r="A52" s="118"/>
      <c r="B52" s="109"/>
      <c r="C52" s="109"/>
      <c r="D52" s="78"/>
      <c r="E52" s="110"/>
      <c r="F52" s="111"/>
    </row>
    <row r="53" spans="1:6" ht="12.75">
      <c r="A53" s="90" t="s">
        <v>467</v>
      </c>
      <c r="B53" s="91" t="s">
        <v>468</v>
      </c>
      <c r="C53" s="92"/>
      <c r="D53" s="112"/>
      <c r="E53" s="113"/>
      <c r="F53" s="114"/>
    </row>
    <row r="54" spans="1:6" ht="12.75">
      <c r="A54" s="100"/>
      <c r="B54" s="77"/>
      <c r="C54" s="77"/>
      <c r="D54" s="78"/>
      <c r="E54" s="79"/>
      <c r="F54" s="80"/>
    </row>
    <row r="55" spans="1:6" ht="51">
      <c r="A55" s="129" t="s">
        <v>430</v>
      </c>
      <c r="B55" s="133" t="s">
        <v>469</v>
      </c>
      <c r="C55" s="95"/>
      <c r="D55" s="96"/>
      <c r="E55" s="195"/>
      <c r="F55" s="94"/>
    </row>
    <row r="56" spans="1:6" ht="14.25">
      <c r="A56" s="129"/>
      <c r="B56" s="120" t="s">
        <v>486</v>
      </c>
      <c r="C56" s="97" t="s">
        <v>432</v>
      </c>
      <c r="D56" s="96">
        <v>170</v>
      </c>
      <c r="E56" s="195"/>
      <c r="F56" s="94">
        <f>D56*E56</f>
        <v>0</v>
      </c>
    </row>
    <row r="57" spans="1:6" ht="14.25">
      <c r="A57" s="129"/>
      <c r="B57" s="120" t="s">
        <v>470</v>
      </c>
      <c r="C57" s="97" t="s">
        <v>432</v>
      </c>
      <c r="D57" s="96">
        <v>130</v>
      </c>
      <c r="E57" s="195"/>
      <c r="F57" s="94">
        <f>D57*E57</f>
        <v>0</v>
      </c>
    </row>
    <row r="58" spans="1:6" ht="14.25">
      <c r="A58" s="129"/>
      <c r="B58" s="120" t="s">
        <v>471</v>
      </c>
      <c r="C58" s="97" t="s">
        <v>432</v>
      </c>
      <c r="D58" s="96">
        <v>70.5</v>
      </c>
      <c r="E58" s="195"/>
      <c r="F58" s="94">
        <f>D58*E58</f>
        <v>0</v>
      </c>
    </row>
    <row r="59" spans="1:6" ht="12.75">
      <c r="A59" s="129"/>
      <c r="B59" s="99"/>
      <c r="C59" s="99"/>
      <c r="D59" s="134"/>
      <c r="E59" s="199"/>
      <c r="F59" s="94"/>
    </row>
    <row r="60" spans="1:6" ht="51">
      <c r="A60" s="122" t="s">
        <v>433</v>
      </c>
      <c r="B60" s="133" t="s">
        <v>472</v>
      </c>
      <c r="C60" s="133"/>
      <c r="D60" s="78"/>
      <c r="E60" s="200"/>
      <c r="F60" s="94"/>
    </row>
    <row r="61" spans="1:6" ht="12.75">
      <c r="A61" s="121"/>
      <c r="B61" s="120" t="s">
        <v>473</v>
      </c>
      <c r="C61" s="99" t="s">
        <v>271</v>
      </c>
      <c r="D61" s="96">
        <v>3</v>
      </c>
      <c r="E61" s="195"/>
      <c r="F61" s="94">
        <f>D61*E61</f>
        <v>0</v>
      </c>
    </row>
    <row r="62" spans="1:6" ht="12.75">
      <c r="A62" s="121"/>
      <c r="B62" s="120" t="s">
        <v>474</v>
      </c>
      <c r="C62" s="99" t="s">
        <v>271</v>
      </c>
      <c r="D62" s="96">
        <v>9</v>
      </c>
      <c r="E62" s="195"/>
      <c r="F62" s="94">
        <f>D62*E62</f>
        <v>0</v>
      </c>
    </row>
    <row r="63" spans="1:6" ht="12.75">
      <c r="A63" s="121"/>
      <c r="B63" s="120"/>
      <c r="C63" s="99"/>
      <c r="D63" s="96"/>
      <c r="E63" s="195"/>
      <c r="F63" s="94"/>
    </row>
    <row r="64" spans="1:6" ht="38.25">
      <c r="A64" s="135" t="s">
        <v>435</v>
      </c>
      <c r="B64" s="133" t="s">
        <v>475</v>
      </c>
      <c r="C64" s="95" t="s">
        <v>271</v>
      </c>
      <c r="D64" s="96">
        <v>12</v>
      </c>
      <c r="E64" s="195"/>
      <c r="F64" s="94">
        <f>D64*E64</f>
        <v>0</v>
      </c>
    </row>
    <row r="65" spans="1:6" ht="12.75">
      <c r="A65" s="121"/>
      <c r="B65" s="77"/>
      <c r="C65" s="109"/>
      <c r="D65" s="136"/>
      <c r="E65" s="110"/>
      <c r="F65" s="111"/>
    </row>
    <row r="66" spans="1:6" ht="51">
      <c r="A66" s="122" t="s">
        <v>437</v>
      </c>
      <c r="B66" s="137" t="s">
        <v>476</v>
      </c>
      <c r="C66" s="99" t="s">
        <v>271</v>
      </c>
      <c r="D66" s="96">
        <f>D48</f>
        <v>40</v>
      </c>
      <c r="E66" s="195"/>
      <c r="F66" s="94">
        <f>D66*E66</f>
        <v>0</v>
      </c>
    </row>
    <row r="67" spans="1:6" ht="12.75">
      <c r="A67" s="118"/>
      <c r="B67" s="120"/>
      <c r="C67" s="99"/>
      <c r="D67" s="96"/>
      <c r="E67" s="195"/>
      <c r="F67" s="94"/>
    </row>
    <row r="68" spans="1:7" ht="12.75">
      <c r="A68" s="131"/>
      <c r="B68" s="104"/>
      <c r="C68" s="104"/>
      <c r="D68" s="105"/>
      <c r="E68" s="106"/>
      <c r="F68" s="107"/>
      <c r="G68" s="150">
        <f>SUM(F55:F66)</f>
        <v>0</v>
      </c>
    </row>
    <row r="69" spans="1:6" ht="12.75">
      <c r="A69" s="118"/>
      <c r="B69" s="109"/>
      <c r="C69" s="109"/>
      <c r="D69" s="78"/>
      <c r="E69" s="110"/>
      <c r="F69" s="138"/>
    </row>
    <row r="70" spans="1:6" ht="12.75">
      <c r="A70" s="90" t="s">
        <v>477</v>
      </c>
      <c r="B70" s="91" t="s">
        <v>478</v>
      </c>
      <c r="C70" s="92"/>
      <c r="D70" s="112"/>
      <c r="E70" s="113"/>
      <c r="F70" s="114"/>
    </row>
    <row r="71" spans="1:6" ht="12.75">
      <c r="A71" s="139"/>
      <c r="B71" s="140"/>
      <c r="C71" s="140"/>
      <c r="D71" s="78"/>
      <c r="E71" s="141"/>
      <c r="F71" s="142"/>
    </row>
    <row r="72" spans="1:6" ht="38.25">
      <c r="A72" s="101" t="s">
        <v>433</v>
      </c>
      <c r="B72" s="77" t="s">
        <v>479</v>
      </c>
      <c r="C72" s="95" t="s">
        <v>432</v>
      </c>
      <c r="D72" s="96">
        <v>370.5</v>
      </c>
      <c r="E72" s="195"/>
      <c r="F72" s="94">
        <f>D72*E72</f>
        <v>0</v>
      </c>
    </row>
    <row r="73" spans="1:6" ht="12.75">
      <c r="A73" s="100"/>
      <c r="B73" s="99"/>
      <c r="C73" s="99"/>
      <c r="D73" s="78"/>
      <c r="E73" s="200"/>
      <c r="F73" s="80"/>
    </row>
    <row r="74" spans="1:6" ht="14.25">
      <c r="A74" s="101" t="s">
        <v>435</v>
      </c>
      <c r="B74" s="77" t="s">
        <v>480</v>
      </c>
      <c r="C74" s="95" t="s">
        <v>432</v>
      </c>
      <c r="D74" s="96">
        <f>D72</f>
        <v>370.5</v>
      </c>
      <c r="E74" s="195"/>
      <c r="F74" s="94">
        <f>D74*E74</f>
        <v>0</v>
      </c>
    </row>
    <row r="75" spans="1:6" ht="12.75">
      <c r="A75" s="118"/>
      <c r="B75" s="143"/>
      <c r="C75" s="143"/>
      <c r="D75" s="78"/>
      <c r="E75" s="110"/>
      <c r="F75" s="111"/>
    </row>
    <row r="76" spans="1:6" ht="25.5">
      <c r="A76" s="101" t="s">
        <v>437</v>
      </c>
      <c r="B76" s="77" t="s">
        <v>481</v>
      </c>
      <c r="C76" s="95" t="s">
        <v>432</v>
      </c>
      <c r="D76" s="96">
        <f>D72</f>
        <v>370.5</v>
      </c>
      <c r="E76" s="195"/>
      <c r="F76" s="94">
        <f>D76*E76</f>
        <v>0</v>
      </c>
    </row>
    <row r="77" spans="1:6" ht="12.75">
      <c r="A77" s="100"/>
      <c r="B77" s="99"/>
      <c r="C77" s="99"/>
      <c r="D77" s="78"/>
      <c r="E77" s="200"/>
      <c r="F77" s="80"/>
    </row>
    <row r="78" spans="1:6" ht="25.5">
      <c r="A78" s="101" t="s">
        <v>439</v>
      </c>
      <c r="B78" s="77" t="s">
        <v>482</v>
      </c>
      <c r="C78" s="95" t="s">
        <v>271</v>
      </c>
      <c r="D78" s="96">
        <f>D61+D62</f>
        <v>12</v>
      </c>
      <c r="E78" s="195"/>
      <c r="F78" s="94">
        <f>D78*E78</f>
        <v>0</v>
      </c>
    </row>
    <row r="79" spans="1:6" ht="12.75">
      <c r="A79" s="101"/>
      <c r="B79" s="97"/>
      <c r="C79" s="97"/>
      <c r="D79" s="78"/>
      <c r="E79" s="200"/>
      <c r="F79" s="80"/>
    </row>
    <row r="80" spans="1:6" ht="12.75">
      <c r="A80" s="101" t="s">
        <v>452</v>
      </c>
      <c r="B80" s="120" t="s">
        <v>483</v>
      </c>
      <c r="C80" s="95" t="s">
        <v>271</v>
      </c>
      <c r="D80" s="96">
        <v>1</v>
      </c>
      <c r="E80" s="195"/>
      <c r="F80" s="94">
        <f>D80*E80</f>
        <v>0</v>
      </c>
    </row>
    <row r="81" spans="1:6" ht="12.75">
      <c r="A81" s="101"/>
      <c r="B81" s="120"/>
      <c r="C81" s="95"/>
      <c r="D81" s="96"/>
      <c r="E81" s="195"/>
      <c r="F81" s="94"/>
    </row>
    <row r="82" spans="1:6" ht="12.75">
      <c r="A82" s="101" t="s">
        <v>456</v>
      </c>
      <c r="B82" s="120" t="s">
        <v>484</v>
      </c>
      <c r="C82" s="95" t="s">
        <v>271</v>
      </c>
      <c r="D82" s="96">
        <v>1</v>
      </c>
      <c r="E82" s="195"/>
      <c r="F82" s="94">
        <f>D82*E82</f>
        <v>0</v>
      </c>
    </row>
    <row r="83" spans="1:6" ht="12.75">
      <c r="A83" s="101"/>
      <c r="B83" s="97"/>
      <c r="C83" s="144"/>
      <c r="D83" s="145"/>
      <c r="E83" s="146"/>
      <c r="F83" s="145"/>
    </row>
    <row r="84" spans="1:6" ht="12.75">
      <c r="A84" s="131"/>
      <c r="B84" s="104"/>
      <c r="C84" s="104"/>
      <c r="D84" s="105"/>
      <c r="E84" s="106"/>
      <c r="F84" s="107"/>
    </row>
    <row r="85" spans="1:6" ht="12.75">
      <c r="A85" s="147"/>
      <c r="B85" s="76"/>
      <c r="C85" s="76"/>
      <c r="E85" s="76"/>
      <c r="F85" s="148"/>
    </row>
    <row r="86" spans="1:6" ht="12.75">
      <c r="A86" s="163" t="s">
        <v>551</v>
      </c>
      <c r="B86" s="71" t="s">
        <v>552</v>
      </c>
      <c r="C86" s="76"/>
      <c r="E86" s="76"/>
      <c r="F86" s="94">
        <f>0.1*(SUM(F8:F67))</f>
        <v>0</v>
      </c>
    </row>
    <row r="87" spans="1:6" ht="12.75">
      <c r="A87" s="147"/>
      <c r="B87" s="76"/>
      <c r="C87" s="76"/>
      <c r="E87" s="76"/>
      <c r="F87" s="148"/>
    </row>
    <row r="88" spans="1:6" ht="13.5" thickBot="1">
      <c r="A88" s="164"/>
      <c r="B88" s="165"/>
      <c r="C88" s="165"/>
      <c r="D88" s="166"/>
      <c r="E88" s="165"/>
      <c r="F88" s="167"/>
    </row>
    <row r="89" spans="1:6" ht="12.75">
      <c r="A89" s="147"/>
      <c r="B89" s="76"/>
      <c r="C89" s="76"/>
      <c r="E89" s="76"/>
      <c r="F89" s="148"/>
    </row>
    <row r="90" spans="1:6" ht="12.75">
      <c r="A90" s="147"/>
      <c r="B90" s="71" t="s">
        <v>730</v>
      </c>
      <c r="C90" s="76"/>
      <c r="E90" s="76"/>
      <c r="F90" s="168">
        <f>SUM(F7:F89)</f>
        <v>0</v>
      </c>
    </row>
    <row r="91" spans="1:6" ht="12.75">
      <c r="A91" s="147"/>
      <c r="B91" s="76"/>
      <c r="C91" s="76"/>
      <c r="E91" s="76"/>
      <c r="F91" s="148"/>
    </row>
    <row r="92" spans="1:6" ht="12.75">
      <c r="A92" s="147"/>
      <c r="B92" s="76"/>
      <c r="C92" s="76"/>
      <c r="E92" s="76"/>
      <c r="F92" s="148"/>
    </row>
    <row r="93" spans="1:6" ht="12.75">
      <c r="A93" s="147"/>
      <c r="B93" s="76"/>
      <c r="C93" s="76"/>
      <c r="E93" s="76"/>
      <c r="F93" s="148"/>
    </row>
    <row r="94" spans="1:6" ht="12.75">
      <c r="A94" s="147"/>
      <c r="B94" s="76"/>
      <c r="C94" s="76"/>
      <c r="E94" s="76"/>
      <c r="F94" s="148"/>
    </row>
    <row r="95" spans="1:6" ht="12.75">
      <c r="A95" s="147"/>
      <c r="B95" s="76"/>
      <c r="C95" s="76"/>
      <c r="E95" s="76"/>
      <c r="F95" s="148"/>
    </row>
    <row r="96" spans="1:6" ht="12.75">
      <c r="A96" s="147"/>
      <c r="B96" s="76"/>
      <c r="C96" s="76"/>
      <c r="E96" s="76"/>
      <c r="F96" s="148"/>
    </row>
    <row r="97" spans="1:6" ht="12.75">
      <c r="A97" s="147"/>
      <c r="B97" s="76"/>
      <c r="C97" s="76"/>
      <c r="E97" s="76"/>
      <c r="F97" s="148"/>
    </row>
    <row r="98" spans="1:6" ht="12.75">
      <c r="A98" s="147"/>
      <c r="B98" s="76"/>
      <c r="C98" s="76"/>
      <c r="E98" s="76"/>
      <c r="F98" s="148"/>
    </row>
    <row r="99" spans="1:6" ht="12.75">
      <c r="A99" s="147"/>
      <c r="B99" s="147"/>
      <c r="C99" s="147"/>
      <c r="E99" s="149"/>
      <c r="F99" s="148"/>
    </row>
    <row r="100" spans="1:6" ht="12.75">
      <c r="A100" s="147"/>
      <c r="B100" s="147"/>
      <c r="C100" s="147"/>
      <c r="E100" s="149"/>
      <c r="F100" s="148"/>
    </row>
    <row r="101" spans="1:6" ht="12.75">
      <c r="A101" s="147"/>
      <c r="B101" s="147"/>
      <c r="C101" s="147"/>
      <c r="E101" s="149"/>
      <c r="F101" s="148"/>
    </row>
    <row r="102" spans="1:6" ht="12.75">
      <c r="A102" s="147"/>
      <c r="B102" s="147"/>
      <c r="C102" s="147"/>
      <c r="E102" s="149"/>
      <c r="F102" s="148"/>
    </row>
    <row r="103" spans="1:6" ht="12.75">
      <c r="A103" s="147"/>
      <c r="B103" s="147"/>
      <c r="C103" s="147"/>
      <c r="E103" s="149"/>
      <c r="F103" s="148"/>
    </row>
    <row r="104" spans="1:6" ht="12.75">
      <c r="A104" s="147"/>
      <c r="B104" s="147"/>
      <c r="C104" s="147"/>
      <c r="E104" s="149"/>
      <c r="F104" s="148"/>
    </row>
    <row r="105" spans="1:6" ht="12.75">
      <c r="A105" s="147"/>
      <c r="B105" s="147"/>
      <c r="C105" s="147"/>
      <c r="E105" s="149"/>
      <c r="F105" s="148"/>
    </row>
    <row r="106" spans="1:6" ht="12.75">
      <c r="A106" s="147"/>
      <c r="B106" s="147"/>
      <c r="C106" s="147"/>
      <c r="E106" s="149"/>
      <c r="F106" s="148"/>
    </row>
    <row r="107" spans="1:6" ht="12.75">
      <c r="A107" s="147"/>
      <c r="B107" s="147"/>
      <c r="C107" s="147"/>
      <c r="E107" s="149"/>
      <c r="F107" s="148"/>
    </row>
    <row r="108" spans="1:6" ht="12.75">
      <c r="A108" s="147"/>
      <c r="B108" s="147"/>
      <c r="C108" s="147"/>
      <c r="E108" s="149"/>
      <c r="F108" s="148"/>
    </row>
    <row r="109" spans="1:6" ht="12.75">
      <c r="A109" s="147"/>
      <c r="B109" s="147"/>
      <c r="C109" s="147"/>
      <c r="E109" s="149"/>
      <c r="F109" s="148"/>
    </row>
    <row r="110" spans="1:6" ht="12.75">
      <c r="A110" s="147"/>
      <c r="B110" s="147"/>
      <c r="C110" s="147"/>
      <c r="E110" s="149"/>
      <c r="F110" s="148"/>
    </row>
    <row r="111" spans="1:6" ht="12.75">
      <c r="A111" s="147"/>
      <c r="B111" s="147"/>
      <c r="C111" s="147"/>
      <c r="E111" s="149"/>
      <c r="F111" s="148"/>
    </row>
    <row r="112" spans="1:6" ht="12.75">
      <c r="A112" s="147"/>
      <c r="B112" s="147"/>
      <c r="C112" s="147"/>
      <c r="E112" s="149"/>
      <c r="F112" s="148"/>
    </row>
    <row r="113" spans="1:6" ht="12.75">
      <c r="A113" s="147"/>
      <c r="B113" s="147"/>
      <c r="C113" s="147"/>
      <c r="E113" s="149"/>
      <c r="F113" s="148"/>
    </row>
    <row r="114" spans="1:6" ht="12.75">
      <c r="A114" s="147"/>
      <c r="B114" s="147"/>
      <c r="C114" s="147"/>
      <c r="E114" s="149"/>
      <c r="F114" s="148"/>
    </row>
    <row r="115" spans="1:6" ht="12.75">
      <c r="A115" s="147"/>
      <c r="B115" s="147"/>
      <c r="C115" s="147"/>
      <c r="E115" s="149"/>
      <c r="F115" s="148"/>
    </row>
    <row r="116" spans="1:6" ht="12.75">
      <c r="A116" s="147"/>
      <c r="B116" s="147"/>
      <c r="C116" s="147"/>
      <c r="E116" s="149"/>
      <c r="F116" s="148"/>
    </row>
    <row r="117" spans="1:6" ht="12.75">
      <c r="A117" s="147"/>
      <c r="B117" s="147"/>
      <c r="C117" s="147"/>
      <c r="E117" s="149"/>
      <c r="F117" s="148"/>
    </row>
    <row r="118" spans="1:6" ht="12.75">
      <c r="A118" s="147"/>
      <c r="B118" s="147"/>
      <c r="C118" s="147"/>
      <c r="E118" s="149"/>
      <c r="F118" s="148"/>
    </row>
    <row r="119" spans="1:6" ht="12.75">
      <c r="A119" s="147"/>
      <c r="B119" s="147"/>
      <c r="C119" s="147"/>
      <c r="E119" s="149"/>
      <c r="F119" s="148"/>
    </row>
    <row r="120" spans="1:6" ht="12.75">
      <c r="A120" s="147"/>
      <c r="B120" s="147"/>
      <c r="C120" s="147"/>
      <c r="E120" s="149"/>
      <c r="F120" s="148"/>
    </row>
    <row r="121" spans="1:6" ht="12.75">
      <c r="A121" s="147"/>
      <c r="B121" s="147"/>
      <c r="C121" s="147"/>
      <c r="E121" s="149"/>
      <c r="F121" s="148"/>
    </row>
    <row r="122" spans="1:6" ht="12.75">
      <c r="A122" s="147"/>
      <c r="B122" s="147"/>
      <c r="C122" s="147"/>
      <c r="E122" s="149"/>
      <c r="F122" s="148"/>
    </row>
    <row r="123" spans="1:6" ht="12.75">
      <c r="A123" s="147"/>
      <c r="B123" s="147"/>
      <c r="C123" s="147"/>
      <c r="E123" s="149"/>
      <c r="F123" s="148"/>
    </row>
    <row r="124" spans="1:6" ht="12.75">
      <c r="A124" s="147"/>
      <c r="B124" s="147"/>
      <c r="C124" s="147"/>
      <c r="E124" s="149"/>
      <c r="F124" s="148"/>
    </row>
    <row r="125" spans="1:6" ht="12.75">
      <c r="A125" s="147"/>
      <c r="B125" s="147"/>
      <c r="C125" s="147"/>
      <c r="E125" s="149"/>
      <c r="F125" s="148"/>
    </row>
    <row r="126" spans="1:6" ht="12.75">
      <c r="A126" s="147"/>
      <c r="B126" s="147"/>
      <c r="C126" s="147"/>
      <c r="E126" s="149"/>
      <c r="F126" s="148"/>
    </row>
    <row r="127" spans="1:6" ht="12.75">
      <c r="A127" s="147"/>
      <c r="B127" s="147"/>
      <c r="C127" s="147"/>
      <c r="E127" s="149"/>
      <c r="F127" s="148"/>
    </row>
    <row r="128" spans="1:6" ht="12.75">
      <c r="A128" s="147"/>
      <c r="B128" s="147"/>
      <c r="C128" s="147"/>
      <c r="E128" s="149"/>
      <c r="F128" s="148"/>
    </row>
    <row r="129" spans="1:6" ht="12.75">
      <c r="A129" s="147"/>
      <c r="B129" s="147"/>
      <c r="C129" s="147"/>
      <c r="E129" s="149"/>
      <c r="F129" s="148"/>
    </row>
    <row r="130" spans="1:6" ht="12.75">
      <c r="A130" s="147"/>
      <c r="B130" s="147"/>
      <c r="C130" s="147"/>
      <c r="E130" s="149"/>
      <c r="F130" s="148"/>
    </row>
    <row r="131" spans="1:6" ht="12.75">
      <c r="A131" s="147"/>
      <c r="B131" s="147"/>
      <c r="C131" s="147"/>
      <c r="E131" s="149"/>
      <c r="F131" s="148"/>
    </row>
    <row r="132" spans="1:6" ht="12.75">
      <c r="A132" s="147"/>
      <c r="B132" s="147"/>
      <c r="C132" s="147"/>
      <c r="E132" s="149"/>
      <c r="F132" s="148"/>
    </row>
    <row r="133" spans="1:6" ht="12.75">
      <c r="A133" s="147"/>
      <c r="B133" s="147"/>
      <c r="C133" s="147"/>
      <c r="E133" s="149"/>
      <c r="F133" s="148"/>
    </row>
    <row r="134" spans="1:6" ht="12.75">
      <c r="A134" s="147"/>
      <c r="B134" s="147"/>
      <c r="C134" s="147"/>
      <c r="E134" s="149"/>
      <c r="F134" s="148"/>
    </row>
    <row r="135" spans="1:6" ht="12.75">
      <c r="A135" s="147"/>
      <c r="B135" s="147"/>
      <c r="C135" s="147"/>
      <c r="E135" s="149"/>
      <c r="F135" s="148"/>
    </row>
    <row r="136" spans="1:6" ht="12.75">
      <c r="A136" s="147"/>
      <c r="B136" s="147"/>
      <c r="C136" s="147"/>
      <c r="E136" s="149"/>
      <c r="F136" s="148"/>
    </row>
    <row r="137" spans="1:6" ht="12.75">
      <c r="A137" s="147"/>
      <c r="B137" s="147"/>
      <c r="C137" s="147"/>
      <c r="E137" s="149"/>
      <c r="F137" s="148"/>
    </row>
    <row r="138" spans="1:6" ht="12.75">
      <c r="A138" s="147"/>
      <c r="B138" s="147"/>
      <c r="C138" s="147"/>
      <c r="E138" s="149"/>
      <c r="F138" s="148"/>
    </row>
    <row r="139" spans="1:6" ht="12.75">
      <c r="A139" s="147"/>
      <c r="B139" s="147"/>
      <c r="C139" s="147"/>
      <c r="E139" s="149"/>
      <c r="F139" s="148"/>
    </row>
    <row r="140" spans="1:6" ht="12.75">
      <c r="A140" s="147"/>
      <c r="B140" s="147"/>
      <c r="C140" s="147"/>
      <c r="E140" s="149"/>
      <c r="F140" s="148"/>
    </row>
    <row r="141" spans="1:6" ht="12.75">
      <c r="A141" s="147"/>
      <c r="B141" s="147"/>
      <c r="C141" s="147"/>
      <c r="E141" s="149"/>
      <c r="F141" s="148"/>
    </row>
    <row r="142" spans="1:6" ht="12.75">
      <c r="A142" s="147"/>
      <c r="B142" s="147"/>
      <c r="C142" s="147"/>
      <c r="E142" s="149"/>
      <c r="F142" s="148"/>
    </row>
    <row r="143" spans="1:6" ht="12.75">
      <c r="A143" s="147"/>
      <c r="B143" s="147"/>
      <c r="C143" s="147"/>
      <c r="E143" s="149"/>
      <c r="F143" s="148"/>
    </row>
    <row r="144" spans="1:6" ht="12.75">
      <c r="A144" s="147"/>
      <c r="B144" s="147"/>
      <c r="C144" s="147"/>
      <c r="E144" s="149"/>
      <c r="F144" s="148"/>
    </row>
    <row r="145" spans="1:6" ht="12.75">
      <c r="A145" s="147"/>
      <c r="B145" s="147"/>
      <c r="C145" s="147"/>
      <c r="E145" s="149"/>
      <c r="F145" s="148"/>
    </row>
    <row r="146" spans="1:6" ht="12.75">
      <c r="A146" s="147"/>
      <c r="B146" s="147"/>
      <c r="C146" s="147"/>
      <c r="E146" s="149"/>
      <c r="F146" s="148"/>
    </row>
    <row r="147" spans="1:6" ht="12.75">
      <c r="A147" s="147"/>
      <c r="B147" s="147"/>
      <c r="C147" s="147"/>
      <c r="E147" s="149"/>
      <c r="F147" s="148"/>
    </row>
    <row r="148" spans="1:6" ht="12.75">
      <c r="A148" s="147"/>
      <c r="B148" s="147"/>
      <c r="C148" s="147"/>
      <c r="E148" s="149"/>
      <c r="F148" s="148"/>
    </row>
    <row r="149" spans="1:6" ht="12.75">
      <c r="A149" s="147"/>
      <c r="B149" s="147"/>
      <c r="C149" s="147"/>
      <c r="E149" s="149"/>
      <c r="F149" s="148"/>
    </row>
    <row r="150" spans="1:6" ht="12.75">
      <c r="A150" s="147"/>
      <c r="B150" s="147"/>
      <c r="C150" s="147"/>
      <c r="E150" s="149"/>
      <c r="F150" s="148"/>
    </row>
    <row r="151" spans="1:6" ht="12.75">
      <c r="A151" s="147"/>
      <c r="B151" s="147"/>
      <c r="C151" s="147"/>
      <c r="E151" s="149"/>
      <c r="F151" s="148"/>
    </row>
    <row r="152" spans="1:6" ht="12.75">
      <c r="A152" s="147"/>
      <c r="B152" s="147"/>
      <c r="C152" s="147"/>
      <c r="E152" s="149"/>
      <c r="F152" s="148"/>
    </row>
    <row r="153" spans="1:6" ht="12.75">
      <c r="A153" s="147"/>
      <c r="B153" s="147"/>
      <c r="C153" s="147"/>
      <c r="E153" s="149"/>
      <c r="F153" s="148"/>
    </row>
    <row r="154" spans="1:6" ht="12.75">
      <c r="A154" s="147"/>
      <c r="B154" s="147"/>
      <c r="C154" s="147"/>
      <c r="E154" s="149"/>
      <c r="F154" s="148"/>
    </row>
    <row r="155" spans="1:6" ht="12.75">
      <c r="A155" s="147"/>
      <c r="B155" s="147"/>
      <c r="C155" s="147"/>
      <c r="E155" s="149"/>
      <c r="F155" s="148"/>
    </row>
    <row r="156" spans="1:6" ht="12.75">
      <c r="A156" s="147"/>
      <c r="B156" s="147"/>
      <c r="C156" s="147"/>
      <c r="E156" s="149"/>
      <c r="F156" s="148"/>
    </row>
    <row r="157" spans="1:6" ht="12.75">
      <c r="A157" s="147"/>
      <c r="B157" s="147"/>
      <c r="C157" s="147"/>
      <c r="E157" s="149"/>
      <c r="F157" s="148"/>
    </row>
    <row r="158" spans="1:6" ht="12.75">
      <c r="A158" s="147"/>
      <c r="B158" s="147"/>
      <c r="C158" s="147"/>
      <c r="E158" s="149"/>
      <c r="F158" s="148"/>
    </row>
    <row r="159" spans="1:6" ht="12.75">
      <c r="A159" s="147"/>
      <c r="B159" s="147"/>
      <c r="C159" s="147"/>
      <c r="E159" s="149"/>
      <c r="F159" s="148"/>
    </row>
    <row r="160" spans="1:6" ht="12.75">
      <c r="A160" s="147"/>
      <c r="B160" s="147"/>
      <c r="C160" s="147"/>
      <c r="E160" s="149"/>
      <c r="F160" s="148"/>
    </row>
    <row r="161" spans="1:6" ht="12.75">
      <c r="A161" s="147"/>
      <c r="B161" s="147"/>
      <c r="C161" s="147"/>
      <c r="E161" s="149"/>
      <c r="F161" s="148"/>
    </row>
    <row r="162" spans="1:6" ht="12.75">
      <c r="A162" s="147"/>
      <c r="B162" s="147"/>
      <c r="C162" s="147"/>
      <c r="E162" s="149"/>
      <c r="F162" s="148"/>
    </row>
    <row r="163" spans="1:6" ht="12.75">
      <c r="A163" s="147"/>
      <c r="B163" s="147"/>
      <c r="C163" s="147"/>
      <c r="E163" s="149"/>
      <c r="F163" s="148"/>
    </row>
    <row r="164" spans="1:6" ht="12.75">
      <c r="A164" s="147"/>
      <c r="B164" s="147"/>
      <c r="C164" s="147"/>
      <c r="E164" s="149"/>
      <c r="F164" s="148"/>
    </row>
    <row r="165" spans="1:6" ht="12.75">
      <c r="A165" s="147"/>
      <c r="B165" s="147"/>
      <c r="C165" s="147"/>
      <c r="E165" s="149"/>
      <c r="F165" s="148"/>
    </row>
    <row r="166" spans="1:6" ht="12.75">
      <c r="A166" s="147"/>
      <c r="B166" s="147"/>
      <c r="C166" s="147"/>
      <c r="E166" s="149"/>
      <c r="F166" s="148"/>
    </row>
    <row r="167" spans="1:6" ht="12.75">
      <c r="A167" s="147"/>
      <c r="B167" s="147"/>
      <c r="C167" s="147"/>
      <c r="E167" s="149"/>
      <c r="F167" s="148"/>
    </row>
    <row r="168" spans="1:6" ht="12.75">
      <c r="A168" s="147"/>
      <c r="B168" s="147"/>
      <c r="C168" s="147"/>
      <c r="E168" s="149"/>
      <c r="F168" s="148"/>
    </row>
    <row r="169" spans="1:6" ht="12.75">
      <c r="A169" s="147"/>
      <c r="B169" s="147"/>
      <c r="C169" s="147"/>
      <c r="E169" s="149"/>
      <c r="F169" s="148"/>
    </row>
    <row r="170" spans="1:6" ht="12.75">
      <c r="A170" s="147"/>
      <c r="B170" s="147"/>
      <c r="C170" s="147"/>
      <c r="E170" s="149"/>
      <c r="F170" s="148"/>
    </row>
    <row r="171" spans="1:6" ht="12.75">
      <c r="A171" s="147"/>
      <c r="B171" s="147"/>
      <c r="C171" s="147"/>
      <c r="E171" s="149"/>
      <c r="F171" s="148"/>
    </row>
    <row r="172" spans="1:6" ht="12.75">
      <c r="A172" s="147"/>
      <c r="B172" s="147"/>
      <c r="C172" s="147"/>
      <c r="E172" s="149"/>
      <c r="F172" s="148"/>
    </row>
    <row r="173" spans="1:6" ht="12.75">
      <c r="A173" s="147"/>
      <c r="B173" s="147"/>
      <c r="C173" s="147"/>
      <c r="E173" s="149"/>
      <c r="F173" s="148"/>
    </row>
    <row r="174" spans="1:6" ht="12.75">
      <c r="A174" s="147"/>
      <c r="B174" s="147"/>
      <c r="C174" s="147"/>
      <c r="E174" s="149"/>
      <c r="F174" s="148"/>
    </row>
    <row r="175" spans="1:6" ht="12.75">
      <c r="A175" s="147"/>
      <c r="B175" s="147"/>
      <c r="C175" s="147"/>
      <c r="E175" s="149"/>
      <c r="F175" s="148"/>
    </row>
    <row r="176" spans="1:6" ht="12.75">
      <c r="A176" s="147"/>
      <c r="B176" s="147"/>
      <c r="C176" s="147"/>
      <c r="E176" s="149"/>
      <c r="F176" s="148"/>
    </row>
    <row r="177" spans="1:6" ht="12.75">
      <c r="A177" s="147"/>
      <c r="B177" s="147"/>
      <c r="C177" s="147"/>
      <c r="E177" s="149"/>
      <c r="F177" s="148"/>
    </row>
    <row r="178" spans="1:6" ht="12.75">
      <c r="A178" s="147"/>
      <c r="B178" s="147"/>
      <c r="C178" s="147"/>
      <c r="E178" s="149"/>
      <c r="F178" s="148"/>
    </row>
    <row r="179" spans="1:6" ht="12.75">
      <c r="A179" s="147"/>
      <c r="B179" s="147"/>
      <c r="C179" s="147"/>
      <c r="E179" s="149"/>
      <c r="F179" s="148"/>
    </row>
    <row r="180" spans="1:6" ht="12.75">
      <c r="A180" s="147"/>
      <c r="B180" s="147"/>
      <c r="C180" s="147"/>
      <c r="E180" s="149"/>
      <c r="F180" s="148"/>
    </row>
    <row r="181" spans="1:6" ht="12.75">
      <c r="A181" s="147"/>
      <c r="B181" s="147"/>
      <c r="C181" s="147"/>
      <c r="E181" s="149"/>
      <c r="F181" s="148"/>
    </row>
    <row r="182" spans="1:6" ht="12.75">
      <c r="A182" s="147"/>
      <c r="B182" s="147"/>
      <c r="C182" s="147"/>
      <c r="E182" s="149"/>
      <c r="F182" s="148"/>
    </row>
    <row r="183" spans="1:6" ht="12.75">
      <c r="A183" s="147"/>
      <c r="B183" s="147"/>
      <c r="C183" s="147"/>
      <c r="E183" s="149"/>
      <c r="F183" s="148"/>
    </row>
    <row r="184" spans="1:6" ht="12.75">
      <c r="A184" s="147"/>
      <c r="B184" s="147"/>
      <c r="C184" s="147"/>
      <c r="E184" s="149"/>
      <c r="F184" s="148"/>
    </row>
    <row r="185" spans="1:6" ht="12.75">
      <c r="A185" s="147"/>
      <c r="B185" s="147"/>
      <c r="C185" s="147"/>
      <c r="E185" s="149"/>
      <c r="F185" s="148"/>
    </row>
    <row r="186" spans="1:6" ht="12.75">
      <c r="A186" s="147"/>
      <c r="B186" s="147"/>
      <c r="C186" s="147"/>
      <c r="E186" s="149"/>
      <c r="F186" s="148"/>
    </row>
    <row r="187" spans="1:6" ht="12.75">
      <c r="A187" s="147"/>
      <c r="B187" s="147"/>
      <c r="C187" s="147"/>
      <c r="E187" s="149"/>
      <c r="F187" s="148"/>
    </row>
    <row r="188" spans="1:6" ht="12.75">
      <c r="A188" s="147"/>
      <c r="B188" s="147"/>
      <c r="C188" s="147"/>
      <c r="E188" s="149"/>
      <c r="F188" s="148"/>
    </row>
    <row r="189" spans="1:6" ht="12.75">
      <c r="A189" s="147"/>
      <c r="B189" s="147"/>
      <c r="C189" s="147"/>
      <c r="E189" s="149"/>
      <c r="F189" s="148"/>
    </row>
    <row r="190" spans="1:6" ht="12.75">
      <c r="A190" s="147"/>
      <c r="B190" s="147"/>
      <c r="C190" s="147"/>
      <c r="E190" s="149"/>
      <c r="F190" s="148"/>
    </row>
    <row r="191" spans="1:6" ht="12.75">
      <c r="A191" s="147"/>
      <c r="B191" s="147"/>
      <c r="C191" s="147"/>
      <c r="E191" s="149"/>
      <c r="F191" s="148"/>
    </row>
    <row r="192" spans="1:6" ht="12.75">
      <c r="A192" s="147"/>
      <c r="B192" s="147"/>
      <c r="C192" s="147"/>
      <c r="E192" s="149"/>
      <c r="F192" s="148"/>
    </row>
    <row r="193" spans="1:6" ht="12.75">
      <c r="A193" s="147"/>
      <c r="B193" s="147"/>
      <c r="C193" s="147"/>
      <c r="E193" s="149"/>
      <c r="F193" s="148"/>
    </row>
    <row r="194" spans="1:6" ht="12.75">
      <c r="A194" s="147"/>
      <c r="B194" s="147"/>
      <c r="C194" s="147"/>
      <c r="E194" s="149"/>
      <c r="F194" s="148"/>
    </row>
    <row r="195" spans="1:6" ht="12.75">
      <c r="A195" s="147"/>
      <c r="B195" s="147"/>
      <c r="C195" s="147"/>
      <c r="E195" s="149"/>
      <c r="F195" s="148"/>
    </row>
    <row r="196" spans="1:6" ht="12.75">
      <c r="A196" s="147"/>
      <c r="B196" s="147"/>
      <c r="C196" s="147"/>
      <c r="E196" s="149"/>
      <c r="F196" s="148"/>
    </row>
    <row r="197" spans="1:6" ht="12.75">
      <c r="A197" s="147"/>
      <c r="B197" s="147"/>
      <c r="C197" s="147"/>
      <c r="E197" s="149"/>
      <c r="F197" s="148"/>
    </row>
    <row r="198" spans="1:6" ht="12.75">
      <c r="A198" s="147"/>
      <c r="B198" s="147"/>
      <c r="C198" s="147"/>
      <c r="E198" s="149"/>
      <c r="F198" s="148"/>
    </row>
    <row r="199" spans="1:6" ht="12.75">
      <c r="A199" s="147"/>
      <c r="B199" s="147"/>
      <c r="C199" s="147"/>
      <c r="E199" s="149"/>
      <c r="F199" s="148"/>
    </row>
    <row r="200" spans="1:6" ht="12.75">
      <c r="A200" s="147"/>
      <c r="B200" s="147"/>
      <c r="C200" s="147"/>
      <c r="E200" s="149"/>
      <c r="F200" s="148"/>
    </row>
    <row r="201" spans="1:6" ht="12.75">
      <c r="A201" s="147"/>
      <c r="B201" s="147"/>
      <c r="C201" s="147"/>
      <c r="E201" s="149"/>
      <c r="F201" s="148"/>
    </row>
    <row r="202" spans="1:6" ht="12.75">
      <c r="A202" s="147"/>
      <c r="B202" s="147"/>
      <c r="C202" s="147"/>
      <c r="E202" s="149"/>
      <c r="F202" s="148"/>
    </row>
    <row r="203" spans="1:6" ht="12.75">
      <c r="A203" s="147"/>
      <c r="B203" s="147"/>
      <c r="C203" s="147"/>
      <c r="E203" s="149"/>
      <c r="F203" s="148"/>
    </row>
    <row r="204" spans="1:6" ht="12.75">
      <c r="A204" s="147"/>
      <c r="B204" s="147"/>
      <c r="C204" s="147"/>
      <c r="E204" s="149"/>
      <c r="F204" s="148"/>
    </row>
    <row r="205" spans="1:6" ht="12.75">
      <c r="A205" s="147"/>
      <c r="B205" s="147"/>
      <c r="C205" s="147"/>
      <c r="E205" s="149"/>
      <c r="F205" s="148"/>
    </row>
    <row r="206" spans="1:6" ht="12.75">
      <c r="A206" s="147"/>
      <c r="B206" s="147"/>
      <c r="C206" s="147"/>
      <c r="E206" s="149"/>
      <c r="F206" s="148"/>
    </row>
    <row r="207" spans="1:6" ht="12.75">
      <c r="A207" s="147"/>
      <c r="B207" s="147"/>
      <c r="C207" s="147"/>
      <c r="E207" s="149"/>
      <c r="F207" s="148"/>
    </row>
    <row r="208" spans="1:6" ht="12.75">
      <c r="A208" s="147"/>
      <c r="B208" s="147"/>
      <c r="C208" s="147"/>
      <c r="E208" s="149"/>
      <c r="F208" s="148"/>
    </row>
    <row r="209" spans="1:6" ht="12.75">
      <c r="A209" s="147"/>
      <c r="B209" s="147"/>
      <c r="C209" s="147"/>
      <c r="E209" s="149"/>
      <c r="F209" s="148"/>
    </row>
    <row r="210" spans="1:6" ht="12.75">
      <c r="A210" s="147"/>
      <c r="B210" s="147"/>
      <c r="C210" s="147"/>
      <c r="E210" s="149"/>
      <c r="F210" s="148"/>
    </row>
    <row r="211" spans="1:6" ht="12.75">
      <c r="A211" s="147"/>
      <c r="B211" s="147"/>
      <c r="C211" s="147"/>
      <c r="E211" s="149"/>
      <c r="F211" s="148"/>
    </row>
    <row r="212" spans="1:6" ht="12.75">
      <c r="A212" s="147"/>
      <c r="B212" s="147"/>
      <c r="C212" s="147"/>
      <c r="E212" s="149"/>
      <c r="F212" s="148"/>
    </row>
    <row r="213" spans="1:6" ht="12.75">
      <c r="A213" s="147"/>
      <c r="B213" s="147"/>
      <c r="C213" s="147"/>
      <c r="E213" s="149"/>
      <c r="F213" s="148"/>
    </row>
    <row r="214" spans="1:6" ht="12.75">
      <c r="A214" s="147"/>
      <c r="B214" s="147"/>
      <c r="C214" s="147"/>
      <c r="E214" s="149"/>
      <c r="F214" s="148"/>
    </row>
    <row r="215" spans="1:6" ht="12.75">
      <c r="A215" s="147"/>
      <c r="B215" s="147"/>
      <c r="C215" s="147"/>
      <c r="E215" s="149"/>
      <c r="F215" s="148"/>
    </row>
    <row r="216" spans="1:6" ht="12.75">
      <c r="A216" s="147"/>
      <c r="B216" s="147"/>
      <c r="C216" s="147"/>
      <c r="E216" s="149"/>
      <c r="F216" s="148"/>
    </row>
    <row r="217" spans="1:6" ht="12.75">
      <c r="A217" s="147"/>
      <c r="B217" s="147"/>
      <c r="C217" s="147"/>
      <c r="E217" s="149"/>
      <c r="F217" s="148"/>
    </row>
    <row r="218" spans="1:6" ht="12.75">
      <c r="A218" s="147"/>
      <c r="B218" s="147"/>
      <c r="C218" s="147"/>
      <c r="E218" s="149"/>
      <c r="F218" s="148"/>
    </row>
    <row r="219" spans="1:6" ht="12.75">
      <c r="A219" s="147"/>
      <c r="B219" s="147"/>
      <c r="C219" s="147"/>
      <c r="E219" s="149"/>
      <c r="F219" s="148"/>
    </row>
    <row r="220" spans="1:6" ht="12.75">
      <c r="A220" s="147"/>
      <c r="B220" s="147"/>
      <c r="C220" s="147"/>
      <c r="E220" s="149"/>
      <c r="F220" s="148"/>
    </row>
    <row r="221" spans="1:6" ht="12.75">
      <c r="A221" s="147"/>
      <c r="B221" s="147"/>
      <c r="C221" s="147"/>
      <c r="E221" s="149"/>
      <c r="F221" s="148"/>
    </row>
    <row r="222" spans="1:6" ht="12.75">
      <c r="A222" s="147"/>
      <c r="B222" s="147"/>
      <c r="C222" s="147"/>
      <c r="E222" s="149"/>
      <c r="F222" s="148"/>
    </row>
    <row r="223" spans="1:6" ht="12.75">
      <c r="A223" s="147"/>
      <c r="B223" s="147"/>
      <c r="C223" s="147"/>
      <c r="E223" s="149"/>
      <c r="F223" s="148"/>
    </row>
    <row r="224" spans="1:6" ht="12.75">
      <c r="A224" s="147"/>
      <c r="B224" s="147"/>
      <c r="C224" s="147"/>
      <c r="E224" s="149"/>
      <c r="F224" s="148"/>
    </row>
    <row r="225" spans="1:6" ht="12.75">
      <c r="A225" s="147"/>
      <c r="B225" s="147"/>
      <c r="C225" s="147"/>
      <c r="E225" s="149"/>
      <c r="F225" s="148"/>
    </row>
    <row r="226" spans="1:6" ht="12.75">
      <c r="A226" s="147"/>
      <c r="B226" s="147"/>
      <c r="C226" s="147"/>
      <c r="E226" s="149"/>
      <c r="F226" s="148"/>
    </row>
    <row r="227" spans="1:6" ht="12.75">
      <c r="A227" s="147"/>
      <c r="B227" s="147"/>
      <c r="C227" s="147"/>
      <c r="E227" s="149"/>
      <c r="F227" s="148"/>
    </row>
    <row r="228" spans="1:6" ht="12.75">
      <c r="A228" s="147"/>
      <c r="B228" s="147"/>
      <c r="C228" s="147"/>
      <c r="E228" s="149"/>
      <c r="F228" s="148"/>
    </row>
    <row r="229" spans="1:6" ht="12.75">
      <c r="A229" s="147"/>
      <c r="B229" s="147"/>
      <c r="C229" s="147"/>
      <c r="E229" s="149"/>
      <c r="F229" s="148"/>
    </row>
    <row r="230" spans="1:6" ht="12.75">
      <c r="A230" s="147"/>
      <c r="B230" s="147"/>
      <c r="C230" s="147"/>
      <c r="E230" s="149"/>
      <c r="F230" s="148"/>
    </row>
    <row r="231" spans="1:6" ht="12.75">
      <c r="A231" s="147"/>
      <c r="B231" s="147"/>
      <c r="C231" s="147"/>
      <c r="E231" s="149"/>
      <c r="F231" s="148"/>
    </row>
    <row r="232" spans="1:6" ht="12.75">
      <c r="A232" s="147"/>
      <c r="B232" s="147"/>
      <c r="C232" s="147"/>
      <c r="E232" s="149"/>
      <c r="F232" s="148"/>
    </row>
    <row r="233" spans="1:6" ht="12.75">
      <c r="A233" s="147"/>
      <c r="B233" s="147"/>
      <c r="C233" s="147"/>
      <c r="E233" s="149"/>
      <c r="F233" s="148"/>
    </row>
    <row r="234" spans="1:6" ht="12.75">
      <c r="A234" s="147"/>
      <c r="B234" s="147"/>
      <c r="C234" s="147"/>
      <c r="E234" s="149"/>
      <c r="F234" s="148"/>
    </row>
    <row r="235" spans="1:6" ht="12.75">
      <c r="A235" s="147"/>
      <c r="B235" s="147"/>
      <c r="C235" s="147"/>
      <c r="E235" s="149"/>
      <c r="F235" s="148"/>
    </row>
    <row r="236" spans="1:6" ht="12.75">
      <c r="A236" s="147"/>
      <c r="B236" s="147"/>
      <c r="C236" s="147"/>
      <c r="E236" s="149"/>
      <c r="F236" s="148"/>
    </row>
    <row r="237" spans="1:6" ht="12.75">
      <c r="A237" s="147"/>
      <c r="B237" s="147"/>
      <c r="C237" s="147"/>
      <c r="E237" s="149"/>
      <c r="F237" s="148"/>
    </row>
    <row r="238" spans="1:6" ht="12.75">
      <c r="A238" s="147"/>
      <c r="B238" s="147"/>
      <c r="C238" s="147"/>
      <c r="E238" s="149"/>
      <c r="F238" s="148"/>
    </row>
    <row r="239" spans="1:6" ht="12.75">
      <c r="A239" s="147"/>
      <c r="B239" s="147"/>
      <c r="C239" s="147"/>
      <c r="E239" s="149"/>
      <c r="F239" s="148"/>
    </row>
    <row r="240" spans="1:6" ht="12.75">
      <c r="A240" s="147"/>
      <c r="B240" s="147"/>
      <c r="C240" s="147"/>
      <c r="E240" s="149"/>
      <c r="F240" s="148"/>
    </row>
    <row r="241" spans="1:6" ht="12.75">
      <c r="A241" s="147"/>
      <c r="B241" s="147"/>
      <c r="C241" s="147"/>
      <c r="E241" s="149"/>
      <c r="F241" s="148"/>
    </row>
    <row r="242" spans="1:6" ht="12.75">
      <c r="A242" s="147"/>
      <c r="B242" s="147"/>
      <c r="C242" s="147"/>
      <c r="E242" s="149"/>
      <c r="F242" s="148"/>
    </row>
    <row r="243" spans="1:6" ht="12.75">
      <c r="A243" s="147"/>
      <c r="B243" s="147"/>
      <c r="C243" s="147"/>
      <c r="E243" s="149"/>
      <c r="F243" s="148"/>
    </row>
    <row r="244" spans="1:6" ht="12.75">
      <c r="A244" s="147"/>
      <c r="B244" s="147"/>
      <c r="C244" s="147"/>
      <c r="E244" s="149"/>
      <c r="F244" s="148"/>
    </row>
    <row r="245" spans="1:6" ht="12.75">
      <c r="A245" s="147"/>
      <c r="B245" s="147"/>
      <c r="C245" s="147"/>
      <c r="E245" s="149"/>
      <c r="F245" s="148"/>
    </row>
    <row r="246" spans="1:6" ht="12.75">
      <c r="A246" s="147"/>
      <c r="B246" s="147"/>
      <c r="C246" s="147"/>
      <c r="E246" s="149"/>
      <c r="F246" s="148"/>
    </row>
    <row r="247" spans="1:6" ht="12.75">
      <c r="A247" s="147"/>
      <c r="B247" s="147"/>
      <c r="C247" s="147"/>
      <c r="E247" s="149"/>
      <c r="F247" s="148"/>
    </row>
    <row r="248" spans="1:6" ht="12.75">
      <c r="A248" s="147"/>
      <c r="B248" s="147"/>
      <c r="C248" s="147"/>
      <c r="E248" s="149"/>
      <c r="F248" s="148"/>
    </row>
    <row r="249" spans="1:6" ht="12.75">
      <c r="A249" s="147"/>
      <c r="B249" s="147"/>
      <c r="C249" s="147"/>
      <c r="E249" s="149"/>
      <c r="F249" s="148"/>
    </row>
    <row r="250" spans="1:6" ht="12.75">
      <c r="A250" s="147"/>
      <c r="B250" s="147"/>
      <c r="C250" s="147"/>
      <c r="E250" s="149"/>
      <c r="F250" s="148"/>
    </row>
    <row r="251" spans="1:6" ht="12.75">
      <c r="A251" s="147"/>
      <c r="B251" s="147"/>
      <c r="C251" s="147"/>
      <c r="E251" s="149"/>
      <c r="F251" s="148"/>
    </row>
    <row r="252" spans="1:6" ht="12.75">
      <c r="A252" s="147"/>
      <c r="B252" s="147"/>
      <c r="C252" s="147"/>
      <c r="E252" s="149"/>
      <c r="F252" s="148"/>
    </row>
    <row r="253" spans="1:6" ht="12.75">
      <c r="A253" s="147"/>
      <c r="B253" s="147"/>
      <c r="C253" s="147"/>
      <c r="E253" s="149"/>
      <c r="F253" s="148"/>
    </row>
    <row r="254" spans="1:6" ht="12.75">
      <c r="A254" s="147"/>
      <c r="B254" s="147"/>
      <c r="C254" s="147"/>
      <c r="E254" s="149"/>
      <c r="F254" s="148"/>
    </row>
    <row r="255" spans="1:6" ht="12.75">
      <c r="A255" s="147"/>
      <c r="B255" s="147"/>
      <c r="C255" s="147"/>
      <c r="E255" s="149"/>
      <c r="F255" s="148"/>
    </row>
    <row r="256" spans="1:6" ht="12.75">
      <c r="A256" s="147"/>
      <c r="B256" s="147"/>
      <c r="C256" s="147"/>
      <c r="E256" s="149"/>
      <c r="F256" s="148"/>
    </row>
    <row r="257" spans="1:6" ht="12.75">
      <c r="A257" s="147"/>
      <c r="B257" s="147"/>
      <c r="C257" s="147"/>
      <c r="E257" s="149"/>
      <c r="F257" s="148"/>
    </row>
    <row r="258" spans="1:6" ht="12.75">
      <c r="A258" s="147"/>
      <c r="B258" s="147"/>
      <c r="C258" s="147"/>
      <c r="E258" s="149"/>
      <c r="F258" s="148"/>
    </row>
    <row r="259" spans="1:6" ht="12.75">
      <c r="A259" s="147"/>
      <c r="B259" s="147"/>
      <c r="C259" s="147"/>
      <c r="E259" s="149"/>
      <c r="F259" s="148"/>
    </row>
    <row r="260" spans="1:6" ht="12.75">
      <c r="A260" s="147"/>
      <c r="B260" s="147"/>
      <c r="C260" s="147"/>
      <c r="E260" s="149"/>
      <c r="F260" s="148"/>
    </row>
    <row r="261" spans="1:6" ht="12.75">
      <c r="A261" s="147"/>
      <c r="B261" s="147"/>
      <c r="C261" s="147"/>
      <c r="E261" s="149"/>
      <c r="F261" s="148"/>
    </row>
    <row r="262" spans="1:6" ht="12.75">
      <c r="A262" s="147"/>
      <c r="B262" s="147"/>
      <c r="C262" s="147"/>
      <c r="E262" s="149"/>
      <c r="F262" s="148"/>
    </row>
    <row r="263" spans="1:6" ht="12.75">
      <c r="A263" s="147"/>
      <c r="B263" s="147"/>
      <c r="C263" s="147"/>
      <c r="E263" s="149"/>
      <c r="F263" s="148"/>
    </row>
    <row r="264" spans="1:6" ht="12.75">
      <c r="A264" s="147"/>
      <c r="B264" s="147"/>
      <c r="C264" s="147"/>
      <c r="E264" s="149"/>
      <c r="F264" s="148"/>
    </row>
    <row r="265" spans="1:6" ht="12.75">
      <c r="A265" s="147"/>
      <c r="B265" s="147"/>
      <c r="C265" s="147"/>
      <c r="E265" s="149"/>
      <c r="F265" s="148"/>
    </row>
    <row r="266" spans="1:6" ht="12.75">
      <c r="A266" s="147"/>
      <c r="B266" s="147"/>
      <c r="C266" s="147"/>
      <c r="E266" s="149"/>
      <c r="F266" s="148"/>
    </row>
    <row r="267" spans="1:6" ht="12.75">
      <c r="A267" s="147"/>
      <c r="B267" s="147"/>
      <c r="C267" s="147"/>
      <c r="E267" s="149"/>
      <c r="F267" s="148"/>
    </row>
    <row r="268" spans="1:6" ht="12.75">
      <c r="A268" s="147"/>
      <c r="B268" s="147"/>
      <c r="C268" s="147"/>
      <c r="E268" s="149"/>
      <c r="F268" s="148"/>
    </row>
    <row r="269" spans="1:6" ht="12.75">
      <c r="A269" s="147"/>
      <c r="B269" s="147"/>
      <c r="C269" s="147"/>
      <c r="E269" s="149"/>
      <c r="F269" s="148"/>
    </row>
    <row r="270" spans="1:6" ht="12.75">
      <c r="A270" s="147"/>
      <c r="B270" s="147"/>
      <c r="C270" s="147"/>
      <c r="E270" s="149"/>
      <c r="F270" s="148"/>
    </row>
    <row r="271" spans="1:6" ht="12.75">
      <c r="A271" s="147"/>
      <c r="B271" s="147"/>
      <c r="C271" s="147"/>
      <c r="E271" s="149"/>
      <c r="F271" s="148"/>
    </row>
    <row r="272" spans="1:6" ht="12.75">
      <c r="A272" s="147"/>
      <c r="B272" s="147"/>
      <c r="C272" s="147"/>
      <c r="E272" s="149"/>
      <c r="F272" s="148"/>
    </row>
    <row r="273" spans="1:6" ht="12.75">
      <c r="A273" s="147"/>
      <c r="B273" s="147"/>
      <c r="C273" s="147"/>
      <c r="E273" s="149"/>
      <c r="F273" s="148"/>
    </row>
    <row r="274" spans="1:6" ht="12.75">
      <c r="A274" s="147"/>
      <c r="B274" s="147"/>
      <c r="C274" s="147"/>
      <c r="E274" s="149"/>
      <c r="F274" s="148"/>
    </row>
    <row r="275" spans="1:6" ht="12.75">
      <c r="A275" s="147"/>
      <c r="B275" s="147"/>
      <c r="C275" s="147"/>
      <c r="E275" s="149"/>
      <c r="F275" s="148"/>
    </row>
    <row r="276" spans="1:6" ht="12.75">
      <c r="A276" s="147"/>
      <c r="B276" s="147"/>
      <c r="C276" s="147"/>
      <c r="E276" s="149"/>
      <c r="F276" s="148"/>
    </row>
    <row r="277" spans="1:6" ht="12.75">
      <c r="A277" s="147"/>
      <c r="B277" s="147"/>
      <c r="C277" s="147"/>
      <c r="E277" s="149"/>
      <c r="F277" s="148"/>
    </row>
    <row r="278" spans="1:6" ht="12.75">
      <c r="A278" s="147"/>
      <c r="B278" s="147"/>
      <c r="C278" s="147"/>
      <c r="E278" s="149"/>
      <c r="F278" s="148"/>
    </row>
    <row r="279" spans="1:6" ht="12.75">
      <c r="A279" s="147"/>
      <c r="B279" s="147"/>
      <c r="C279" s="147"/>
      <c r="E279" s="149"/>
      <c r="F279" s="148"/>
    </row>
    <row r="280" spans="1:6" ht="12.75">
      <c r="A280" s="147"/>
      <c r="B280" s="147"/>
      <c r="C280" s="147"/>
      <c r="E280" s="149"/>
      <c r="F280" s="148"/>
    </row>
    <row r="281" spans="1:6" ht="12.75">
      <c r="A281" s="147"/>
      <c r="B281" s="147"/>
      <c r="C281" s="147"/>
      <c r="E281" s="149"/>
      <c r="F281" s="148"/>
    </row>
    <row r="282" spans="1:6" ht="12.75">
      <c r="A282" s="147"/>
      <c r="B282" s="147"/>
      <c r="C282" s="147"/>
      <c r="E282" s="149"/>
      <c r="F282" s="148"/>
    </row>
    <row r="283" spans="1:6" ht="12.75">
      <c r="A283" s="147"/>
      <c r="B283" s="147"/>
      <c r="C283" s="147"/>
      <c r="E283" s="149"/>
      <c r="F283" s="148"/>
    </row>
    <row r="284" spans="1:6" ht="12.75">
      <c r="A284" s="147"/>
      <c r="B284" s="147"/>
      <c r="C284" s="147"/>
      <c r="E284" s="149"/>
      <c r="F284" s="148"/>
    </row>
    <row r="285" spans="1:6" ht="12.75">
      <c r="A285" s="147"/>
      <c r="B285" s="147"/>
      <c r="C285" s="147"/>
      <c r="E285" s="149"/>
      <c r="F285" s="148"/>
    </row>
    <row r="286" spans="1:6" ht="12.75">
      <c r="A286" s="147"/>
      <c r="B286" s="147"/>
      <c r="C286" s="147"/>
      <c r="E286" s="149"/>
      <c r="F286" s="148"/>
    </row>
    <row r="287" spans="1:6" ht="12.75">
      <c r="A287" s="147"/>
      <c r="B287" s="147"/>
      <c r="C287" s="147"/>
      <c r="E287" s="149"/>
      <c r="F287" s="148"/>
    </row>
    <row r="288" spans="1:6" ht="12.75">
      <c r="A288" s="147"/>
      <c r="B288" s="147"/>
      <c r="C288" s="147"/>
      <c r="E288" s="149"/>
      <c r="F288" s="148"/>
    </row>
    <row r="289" spans="1:6" ht="12.75">
      <c r="A289" s="147"/>
      <c r="B289" s="147"/>
      <c r="C289" s="147"/>
      <c r="E289" s="149"/>
      <c r="F289" s="148"/>
    </row>
    <row r="290" spans="1:6" ht="12.75">
      <c r="A290" s="147"/>
      <c r="B290" s="147"/>
      <c r="C290" s="147"/>
      <c r="E290" s="149"/>
      <c r="F290" s="148"/>
    </row>
    <row r="291" spans="1:6" ht="12.75">
      <c r="A291" s="147"/>
      <c r="B291" s="147"/>
      <c r="C291" s="147"/>
      <c r="E291" s="149"/>
      <c r="F291" s="148"/>
    </row>
    <row r="292" spans="1:6" ht="12.75">
      <c r="A292" s="147"/>
      <c r="B292" s="147"/>
      <c r="C292" s="147"/>
      <c r="E292" s="149"/>
      <c r="F292" s="148"/>
    </row>
    <row r="293" spans="1:6" ht="12.75">
      <c r="A293" s="147"/>
      <c r="B293" s="147"/>
      <c r="C293" s="147"/>
      <c r="E293" s="149"/>
      <c r="F293" s="148"/>
    </row>
    <row r="294" spans="1:6" ht="12.75">
      <c r="A294" s="147"/>
      <c r="B294" s="147"/>
      <c r="C294" s="147"/>
      <c r="E294" s="149"/>
      <c r="F294" s="148"/>
    </row>
    <row r="295" spans="1:6" ht="12.75">
      <c r="A295" s="147"/>
      <c r="B295" s="147"/>
      <c r="C295" s="147"/>
      <c r="E295" s="149"/>
      <c r="F295" s="148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SheetLayoutView="100" zoomScalePageLayoutView="0" workbookViewId="0" topLeftCell="A1">
      <pane ySplit="2" topLeftCell="A96" activePane="bottomLeft" state="frozen"/>
      <selection pane="topLeft" activeCell="A1" sqref="A1"/>
      <selection pane="bottomLeft" activeCell="P110" sqref="P110"/>
    </sheetView>
  </sheetViews>
  <sheetFormatPr defaultColWidth="9.140625" defaultRowHeight="12.75"/>
  <cols>
    <col min="1" max="1" width="5.7109375" style="154" customWidth="1"/>
    <col min="2" max="6" width="9.140625" style="153" customWidth="1"/>
    <col min="7" max="7" width="9.140625" style="154" customWidth="1"/>
    <col min="8" max="8" width="9.140625" style="155" customWidth="1"/>
    <col min="9" max="9" width="16.140625" style="156" customWidth="1"/>
    <col min="10" max="10" width="17.421875" style="0" customWidth="1"/>
  </cols>
  <sheetData>
    <row r="1" spans="1:9" ht="15">
      <c r="A1" s="250" t="s">
        <v>492</v>
      </c>
      <c r="B1" s="250"/>
      <c r="C1" s="250"/>
      <c r="D1" s="250"/>
      <c r="E1" s="250"/>
      <c r="F1" s="250"/>
      <c r="G1" s="250"/>
      <c r="H1" s="250"/>
      <c r="I1" s="250"/>
    </row>
    <row r="2" spans="1:9" ht="15">
      <c r="A2" s="250" t="s">
        <v>493</v>
      </c>
      <c r="B2" s="250"/>
      <c r="C2" s="250"/>
      <c r="D2" s="250"/>
      <c r="E2" s="250"/>
      <c r="F2" s="250"/>
      <c r="G2" s="250"/>
      <c r="H2" s="250"/>
      <c r="I2" s="250"/>
    </row>
    <row r="3" spans="1:10" ht="15">
      <c r="A3" s="152"/>
      <c r="I3" s="169" t="s">
        <v>553</v>
      </c>
      <c r="J3" s="169" t="s">
        <v>248</v>
      </c>
    </row>
    <row r="4" spans="1:4" ht="15">
      <c r="A4" s="251" t="s">
        <v>494</v>
      </c>
      <c r="B4" s="251"/>
      <c r="C4" s="251"/>
      <c r="D4" s="251"/>
    </row>
    <row r="5" ht="15">
      <c r="A5" s="152"/>
    </row>
    <row r="6" spans="1:4" ht="15">
      <c r="A6" s="251" t="s">
        <v>495</v>
      </c>
      <c r="B6" s="251"/>
      <c r="C6" s="251"/>
      <c r="D6" s="251"/>
    </row>
    <row r="7" ht="12.75">
      <c r="A7" s="157"/>
    </row>
    <row r="8" spans="1:4" ht="12.75">
      <c r="A8" s="252" t="s">
        <v>496</v>
      </c>
      <c r="B8" s="252"/>
      <c r="C8" s="252"/>
      <c r="D8" s="252"/>
    </row>
    <row r="9" ht="12.75">
      <c r="A9" s="157"/>
    </row>
    <row r="10" spans="1:4" ht="12.75">
      <c r="A10" s="252" t="s">
        <v>497</v>
      </c>
      <c r="B10" s="252"/>
      <c r="C10" s="252"/>
      <c r="D10" s="252"/>
    </row>
    <row r="11" spans="1:6" ht="12.75">
      <c r="A11" s="157" t="s">
        <v>487</v>
      </c>
      <c r="B11" s="253" t="s">
        <v>498</v>
      </c>
      <c r="C11" s="253"/>
      <c r="D11" s="253"/>
      <c r="E11" s="253"/>
      <c r="F11" s="253"/>
    </row>
    <row r="12" spans="2:6" ht="12.75">
      <c r="B12" s="253"/>
      <c r="C12" s="253"/>
      <c r="D12" s="253"/>
      <c r="E12" s="253"/>
      <c r="F12" s="253"/>
    </row>
    <row r="13" spans="2:10" ht="12.75">
      <c r="B13" s="253"/>
      <c r="C13" s="253"/>
      <c r="D13" s="253"/>
      <c r="E13" s="253"/>
      <c r="F13" s="253"/>
      <c r="G13" s="154" t="s">
        <v>255</v>
      </c>
      <c r="H13" s="155">
        <v>526</v>
      </c>
      <c r="I13" s="156">
        <v>0</v>
      </c>
      <c r="J13">
        <f>H13*I13</f>
        <v>0</v>
      </c>
    </row>
    <row r="16" ht="12.75">
      <c r="A16" s="157"/>
    </row>
    <row r="17" spans="1:3" ht="12.75">
      <c r="A17" s="252" t="s">
        <v>489</v>
      </c>
      <c r="B17" s="252"/>
      <c r="C17" s="252"/>
    </row>
    <row r="20" spans="1:6" ht="12.75">
      <c r="A20" s="157">
        <v>2</v>
      </c>
      <c r="B20" s="253" t="s">
        <v>500</v>
      </c>
      <c r="C20" s="253"/>
      <c r="D20" s="253"/>
      <c r="E20" s="253"/>
      <c r="F20" s="253"/>
    </row>
    <row r="21" spans="2:6" ht="12.75">
      <c r="B21" s="253"/>
      <c r="C21" s="253"/>
      <c r="D21" s="253"/>
      <c r="E21" s="253"/>
      <c r="F21" s="253"/>
    </row>
    <row r="22" spans="1:6" ht="12.75">
      <c r="A22" s="157"/>
      <c r="B22" s="253"/>
      <c r="C22" s="253"/>
      <c r="D22" s="253"/>
      <c r="E22" s="253"/>
      <c r="F22" s="253"/>
    </row>
    <row r="23" spans="2:10" ht="12.75">
      <c r="B23" s="253"/>
      <c r="C23" s="253"/>
      <c r="D23" s="253"/>
      <c r="E23" s="253"/>
      <c r="F23" s="253"/>
      <c r="G23" s="154" t="s">
        <v>501</v>
      </c>
      <c r="H23" s="155">
        <v>703.5</v>
      </c>
      <c r="I23" s="156">
        <v>0</v>
      </c>
      <c r="J23">
        <f>H23*I23</f>
        <v>0</v>
      </c>
    </row>
    <row r="25" spans="1:6" ht="12.75">
      <c r="A25" s="157">
        <v>3</v>
      </c>
      <c r="B25" s="253" t="s">
        <v>503</v>
      </c>
      <c r="C25" s="253"/>
      <c r="D25" s="253"/>
      <c r="E25" s="253"/>
      <c r="F25" s="253"/>
    </row>
    <row r="26" spans="1:6" ht="12.75">
      <c r="A26" s="157"/>
      <c r="B26" s="253"/>
      <c r="C26" s="253"/>
      <c r="D26" s="253"/>
      <c r="E26" s="253"/>
      <c r="F26" s="253"/>
    </row>
    <row r="27" spans="2:10" ht="12.75">
      <c r="B27" s="253"/>
      <c r="C27" s="253"/>
      <c r="D27" s="253"/>
      <c r="E27" s="253"/>
      <c r="F27" s="253"/>
      <c r="G27" s="154" t="s">
        <v>304</v>
      </c>
      <c r="H27" s="155">
        <v>316.4</v>
      </c>
      <c r="I27" s="156">
        <v>0</v>
      </c>
      <c r="J27">
        <f>H27*I27</f>
        <v>0</v>
      </c>
    </row>
    <row r="29" spans="1:6" ht="12.75">
      <c r="A29" s="157">
        <v>4</v>
      </c>
      <c r="B29" s="253" t="s">
        <v>505</v>
      </c>
      <c r="C29" s="253"/>
      <c r="D29" s="253"/>
      <c r="E29" s="253"/>
      <c r="F29" s="253"/>
    </row>
    <row r="30" spans="2:10" ht="12.75">
      <c r="B30" s="253"/>
      <c r="C30" s="253"/>
      <c r="D30" s="253"/>
      <c r="E30" s="253"/>
      <c r="F30" s="253"/>
      <c r="G30" s="154" t="s">
        <v>501</v>
      </c>
      <c r="H30" s="155">
        <v>42.4</v>
      </c>
      <c r="I30" s="156">
        <v>0</v>
      </c>
      <c r="J30">
        <f>H30*I30</f>
        <v>0</v>
      </c>
    </row>
    <row r="32" spans="1:6" ht="12.75">
      <c r="A32" s="157">
        <v>5</v>
      </c>
      <c r="B32" s="253" t="s">
        <v>506</v>
      </c>
      <c r="C32" s="253"/>
      <c r="D32" s="253"/>
      <c r="E32" s="253"/>
      <c r="F32" s="253"/>
    </row>
    <row r="33" spans="2:10" ht="12.75">
      <c r="B33" s="253"/>
      <c r="C33" s="253"/>
      <c r="D33" s="253"/>
      <c r="E33" s="253"/>
      <c r="F33" s="253"/>
      <c r="G33" s="154" t="s">
        <v>501</v>
      </c>
      <c r="H33" s="155">
        <v>158.8</v>
      </c>
      <c r="I33" s="156">
        <v>0</v>
      </c>
      <c r="J33">
        <f>H33*I33</f>
        <v>0</v>
      </c>
    </row>
    <row r="35" spans="1:6" ht="12.75">
      <c r="A35" s="157">
        <v>6</v>
      </c>
      <c r="B35" s="253" t="s">
        <v>507</v>
      </c>
      <c r="C35" s="253"/>
      <c r="D35" s="253"/>
      <c r="E35" s="253"/>
      <c r="F35" s="253"/>
    </row>
    <row r="36" spans="2:6" ht="12.75">
      <c r="B36" s="253"/>
      <c r="C36" s="253"/>
      <c r="D36" s="253"/>
      <c r="E36" s="253"/>
      <c r="F36" s="253"/>
    </row>
    <row r="37" spans="2:6" ht="12.75">
      <c r="B37" s="253"/>
      <c r="C37" s="253"/>
      <c r="D37" s="253"/>
      <c r="E37" s="253"/>
      <c r="F37" s="253"/>
    </row>
    <row r="38" spans="2:6" ht="12.75">
      <c r="B38" s="253"/>
      <c r="C38" s="253"/>
      <c r="D38" s="253"/>
      <c r="E38" s="253"/>
      <c r="F38" s="253"/>
    </row>
    <row r="39" spans="2:6" ht="12.75">
      <c r="B39" s="253"/>
      <c r="C39" s="253"/>
      <c r="D39" s="253"/>
      <c r="E39" s="253"/>
      <c r="F39" s="253"/>
    </row>
    <row r="40" spans="2:10" ht="12.75">
      <c r="B40" s="253"/>
      <c r="C40" s="253"/>
      <c r="D40" s="253"/>
      <c r="E40" s="253"/>
      <c r="F40" s="253"/>
      <c r="G40" s="154" t="s">
        <v>501</v>
      </c>
      <c r="H40" s="155">
        <v>238.6</v>
      </c>
      <c r="I40" s="156">
        <v>0</v>
      </c>
      <c r="J40">
        <f>H40*I40</f>
        <v>0</v>
      </c>
    </row>
    <row r="43" spans="1:6" ht="12.75">
      <c r="A43" s="157">
        <v>7</v>
      </c>
      <c r="B43" s="253" t="s">
        <v>508</v>
      </c>
      <c r="C43" s="253"/>
      <c r="D43" s="253"/>
      <c r="E43" s="253"/>
      <c r="F43" s="253"/>
    </row>
    <row r="44" spans="2:10" ht="12.75">
      <c r="B44" s="253"/>
      <c r="C44" s="253"/>
      <c r="D44" s="253"/>
      <c r="E44" s="253"/>
      <c r="F44" s="253"/>
      <c r="G44" s="154" t="s">
        <v>501</v>
      </c>
      <c r="H44" s="155">
        <v>464.9</v>
      </c>
      <c r="I44" s="156">
        <v>0</v>
      </c>
      <c r="J44">
        <f>H44*I44</f>
        <v>0</v>
      </c>
    </row>
    <row r="46" spans="1:6" ht="12.75">
      <c r="A46" s="157">
        <v>8</v>
      </c>
      <c r="B46" s="253" t="s">
        <v>509</v>
      </c>
      <c r="C46" s="253"/>
      <c r="D46" s="253"/>
      <c r="E46" s="253"/>
      <c r="F46" s="253"/>
    </row>
    <row r="47" spans="2:10" ht="12.75">
      <c r="B47" s="253"/>
      <c r="C47" s="253"/>
      <c r="D47" s="253"/>
      <c r="E47" s="253"/>
      <c r="F47" s="253"/>
      <c r="G47" s="154" t="s">
        <v>510</v>
      </c>
      <c r="H47" s="155">
        <v>1</v>
      </c>
      <c r="I47" s="156">
        <v>0</v>
      </c>
      <c r="J47">
        <f>H47*I47</f>
        <v>0</v>
      </c>
    </row>
    <row r="49" spans="1:6" ht="12.75">
      <c r="A49" s="157">
        <v>9</v>
      </c>
      <c r="B49" s="253" t="s">
        <v>511</v>
      </c>
      <c r="C49" s="253"/>
      <c r="D49" s="253"/>
      <c r="E49" s="253"/>
      <c r="F49" s="253"/>
    </row>
    <row r="50" spans="2:10" ht="12.75">
      <c r="B50" s="253"/>
      <c r="C50" s="253"/>
      <c r="D50" s="253"/>
      <c r="E50" s="253"/>
      <c r="F50" s="253"/>
      <c r="G50" s="154" t="s">
        <v>510</v>
      </c>
      <c r="H50" s="155">
        <v>5</v>
      </c>
      <c r="I50" s="156">
        <v>0</v>
      </c>
      <c r="J50">
        <f>H50*I50</f>
        <v>0</v>
      </c>
    </row>
    <row r="52" spans="1:9" ht="12.75">
      <c r="A52" s="256" t="s">
        <v>512</v>
      </c>
      <c r="B52" s="256"/>
      <c r="C52" s="256"/>
      <c r="D52" s="256"/>
      <c r="E52" s="256"/>
      <c r="F52" s="256"/>
      <c r="G52" s="158"/>
      <c r="H52" s="159"/>
      <c r="I52" s="160"/>
    </row>
    <row r="54" spans="1:4" ht="15">
      <c r="A54" s="251" t="s">
        <v>513</v>
      </c>
      <c r="B54" s="251"/>
      <c r="C54" s="251"/>
      <c r="D54" s="251"/>
    </row>
    <row r="56" spans="1:4" ht="12.75">
      <c r="A56" s="252" t="s">
        <v>330</v>
      </c>
      <c r="B56" s="252"/>
      <c r="C56" s="252"/>
      <c r="D56" s="252"/>
    </row>
    <row r="57" ht="12.75">
      <c r="A57" s="157"/>
    </row>
    <row r="58" spans="1:5" ht="12.75">
      <c r="A58" s="252" t="s">
        <v>514</v>
      </c>
      <c r="B58" s="252"/>
      <c r="C58" s="252"/>
      <c r="D58" s="252"/>
      <c r="E58" s="252"/>
    </row>
    <row r="60" spans="1:6" ht="12.75">
      <c r="A60" s="154" t="s">
        <v>487</v>
      </c>
      <c r="B60" s="254" t="s">
        <v>515</v>
      </c>
      <c r="C60" s="254"/>
      <c r="D60" s="254"/>
      <c r="E60" s="254"/>
      <c r="F60" s="254"/>
    </row>
    <row r="61" spans="2:6" ht="12.75">
      <c r="B61" s="254"/>
      <c r="C61" s="254"/>
      <c r="D61" s="254"/>
      <c r="E61" s="254"/>
      <c r="F61" s="254"/>
    </row>
    <row r="62" spans="2:6" ht="12.75">
      <c r="B62" s="254"/>
      <c r="C62" s="254"/>
      <c r="D62" s="254"/>
      <c r="E62" s="254"/>
      <c r="F62" s="254"/>
    </row>
    <row r="63" spans="2:10" ht="12.75">
      <c r="B63" s="255" t="s">
        <v>516</v>
      </c>
      <c r="C63" s="255"/>
      <c r="D63" s="255"/>
      <c r="G63" s="154" t="s">
        <v>517</v>
      </c>
      <c r="H63" s="155">
        <v>501</v>
      </c>
      <c r="I63" s="156">
        <v>0</v>
      </c>
      <c r="J63">
        <f>H63*I63</f>
        <v>0</v>
      </c>
    </row>
    <row r="64" spans="2:10" ht="12.75">
      <c r="B64" s="255" t="s">
        <v>518</v>
      </c>
      <c r="C64" s="255"/>
      <c r="D64" s="255"/>
      <c r="G64" s="154" t="s">
        <v>517</v>
      </c>
      <c r="H64" s="155">
        <v>21</v>
      </c>
      <c r="I64" s="156">
        <v>0</v>
      </c>
      <c r="J64">
        <f>H64*I64</f>
        <v>0</v>
      </c>
    </row>
    <row r="65" spans="2:10" ht="12.75">
      <c r="B65" s="255" t="s">
        <v>519</v>
      </c>
      <c r="C65" s="255"/>
      <c r="D65" s="255"/>
      <c r="G65" s="154" t="s">
        <v>517</v>
      </c>
      <c r="H65" s="155">
        <v>4</v>
      </c>
      <c r="I65" s="156">
        <v>0</v>
      </c>
      <c r="J65">
        <f>H65*I65</f>
        <v>0</v>
      </c>
    </row>
    <row r="66" spans="1:6" ht="12.75">
      <c r="A66" s="154" t="s">
        <v>488</v>
      </c>
      <c r="B66" s="253" t="s">
        <v>520</v>
      </c>
      <c r="C66" s="253"/>
      <c r="D66" s="253"/>
      <c r="E66" s="253"/>
      <c r="F66" s="253"/>
    </row>
    <row r="67" spans="1:6" ht="12.75">
      <c r="A67" s="157"/>
      <c r="B67" s="253"/>
      <c r="C67" s="253"/>
      <c r="D67" s="253"/>
      <c r="E67" s="253"/>
      <c r="F67" s="253"/>
    </row>
    <row r="68" spans="1:6" ht="12.75">
      <c r="A68" s="157"/>
      <c r="B68" s="253"/>
      <c r="C68" s="253"/>
      <c r="D68" s="253"/>
      <c r="E68" s="253"/>
      <c r="F68" s="253"/>
    </row>
    <row r="69" spans="1:6" ht="12.75">
      <c r="A69" s="157"/>
      <c r="B69" s="253"/>
      <c r="C69" s="253"/>
      <c r="D69" s="253"/>
      <c r="E69" s="253"/>
      <c r="F69" s="253"/>
    </row>
    <row r="70" spans="2:10" ht="12.75">
      <c r="B70" s="257" t="s">
        <v>521</v>
      </c>
      <c r="C70" s="257"/>
      <c r="D70" s="257"/>
      <c r="E70" s="257"/>
      <c r="G70" s="157" t="s">
        <v>510</v>
      </c>
      <c r="H70" s="157">
        <v>2</v>
      </c>
      <c r="I70" s="156">
        <v>0</v>
      </c>
      <c r="J70">
        <f>H70*I70</f>
        <v>0</v>
      </c>
    </row>
    <row r="71" spans="2:10" ht="12.75">
      <c r="B71" s="257" t="s">
        <v>522</v>
      </c>
      <c r="C71" s="257"/>
      <c r="D71" s="257"/>
      <c r="E71" s="257"/>
      <c r="G71" s="157" t="s">
        <v>510</v>
      </c>
      <c r="H71" s="157">
        <v>2</v>
      </c>
      <c r="I71" s="156">
        <v>0</v>
      </c>
      <c r="J71">
        <f>H71*I71</f>
        <v>0</v>
      </c>
    </row>
    <row r="72" spans="2:10" ht="12.75">
      <c r="B72" s="255" t="s">
        <v>523</v>
      </c>
      <c r="C72" s="255"/>
      <c r="D72" s="255"/>
      <c r="E72" s="255"/>
      <c r="G72" s="154" t="s">
        <v>510</v>
      </c>
      <c r="H72" s="154">
        <v>1</v>
      </c>
      <c r="I72" s="156">
        <v>0</v>
      </c>
      <c r="J72">
        <f>H72*I72</f>
        <v>0</v>
      </c>
    </row>
    <row r="74" spans="1:6" ht="12.75">
      <c r="A74" s="157" t="s">
        <v>490</v>
      </c>
      <c r="B74" s="253" t="s">
        <v>524</v>
      </c>
      <c r="C74" s="253"/>
      <c r="D74" s="253"/>
      <c r="E74" s="253"/>
      <c r="F74" s="253"/>
    </row>
    <row r="75" spans="1:6" ht="12.75">
      <c r="A75" s="157"/>
      <c r="B75" s="253"/>
      <c r="C75" s="253"/>
      <c r="D75" s="253"/>
      <c r="E75" s="253"/>
      <c r="F75" s="253"/>
    </row>
    <row r="76" spans="2:10" ht="12.75">
      <c r="B76" s="257" t="s">
        <v>525</v>
      </c>
      <c r="C76" s="257"/>
      <c r="D76" s="257"/>
      <c r="E76" s="257"/>
      <c r="G76" s="157" t="s">
        <v>510</v>
      </c>
      <c r="H76" s="157">
        <v>50</v>
      </c>
      <c r="I76" s="156">
        <v>0</v>
      </c>
      <c r="J76">
        <f>H76*I76</f>
        <v>0</v>
      </c>
    </row>
    <row r="77" spans="2:10" ht="12.75">
      <c r="B77" s="257" t="s">
        <v>526</v>
      </c>
      <c r="C77" s="257"/>
      <c r="D77" s="257"/>
      <c r="E77" s="257"/>
      <c r="G77" s="157" t="s">
        <v>510</v>
      </c>
      <c r="H77" s="157">
        <v>6</v>
      </c>
      <c r="I77" s="156">
        <v>0</v>
      </c>
      <c r="J77">
        <f>H77*I77</f>
        <v>0</v>
      </c>
    </row>
    <row r="78" spans="2:10" ht="12.75">
      <c r="B78" s="257" t="s">
        <v>527</v>
      </c>
      <c r="C78" s="257"/>
      <c r="D78" s="257"/>
      <c r="E78" s="257"/>
      <c r="G78" s="157" t="s">
        <v>510</v>
      </c>
      <c r="H78" s="157">
        <v>1</v>
      </c>
      <c r="I78" s="156">
        <v>0</v>
      </c>
      <c r="J78">
        <f>H78*I78</f>
        <v>0</v>
      </c>
    </row>
    <row r="79" spans="2:10" ht="12.75">
      <c r="B79" s="255" t="s">
        <v>528</v>
      </c>
      <c r="C79" s="255"/>
      <c r="D79" s="255"/>
      <c r="E79" s="255"/>
      <c r="G79" s="154" t="s">
        <v>510</v>
      </c>
      <c r="H79" s="154">
        <v>2</v>
      </c>
      <c r="I79" s="156">
        <v>0</v>
      </c>
      <c r="J79">
        <f>H79*I79</f>
        <v>0</v>
      </c>
    </row>
    <row r="81" spans="1:6" ht="12.75">
      <c r="A81" s="157" t="s">
        <v>491</v>
      </c>
      <c r="B81" s="257" t="s">
        <v>529</v>
      </c>
      <c r="C81" s="257"/>
      <c r="D81" s="257"/>
      <c r="E81" s="257"/>
      <c r="F81" s="257"/>
    </row>
    <row r="82" spans="2:10" ht="12.75">
      <c r="B82" s="161" t="s">
        <v>530</v>
      </c>
      <c r="C82" s="161"/>
      <c r="D82" s="161"/>
      <c r="E82" s="161"/>
      <c r="G82" s="157" t="s">
        <v>510</v>
      </c>
      <c r="H82" s="157">
        <v>2</v>
      </c>
      <c r="I82" s="156">
        <v>0</v>
      </c>
      <c r="J82">
        <f>H82*I82</f>
        <v>0</v>
      </c>
    </row>
    <row r="83" spans="2:10" ht="12.75">
      <c r="B83" s="161" t="s">
        <v>531</v>
      </c>
      <c r="C83" s="161"/>
      <c r="D83" s="161"/>
      <c r="E83" s="161"/>
      <c r="G83" s="157" t="s">
        <v>510</v>
      </c>
      <c r="H83" s="157">
        <v>1</v>
      </c>
      <c r="I83" s="156">
        <v>0</v>
      </c>
      <c r="J83">
        <f>H83*I83</f>
        <v>0</v>
      </c>
    </row>
    <row r="84" ht="12.75">
      <c r="A84" s="157"/>
    </row>
    <row r="85" spans="1:6" ht="12.75">
      <c r="A85" s="157" t="s">
        <v>532</v>
      </c>
      <c r="B85" s="257" t="s">
        <v>533</v>
      </c>
      <c r="C85" s="257"/>
      <c r="D85" s="257"/>
      <c r="E85" s="257"/>
      <c r="F85" s="257"/>
    </row>
    <row r="86" spans="2:10" ht="12.75">
      <c r="B86" s="257" t="s">
        <v>534</v>
      </c>
      <c r="C86" s="257"/>
      <c r="D86" s="257"/>
      <c r="E86" s="257"/>
      <c r="G86" s="157" t="s">
        <v>510</v>
      </c>
      <c r="H86" s="157">
        <v>1</v>
      </c>
      <c r="I86" s="156">
        <v>0</v>
      </c>
      <c r="J86">
        <f>H86*I86</f>
        <v>0</v>
      </c>
    </row>
    <row r="87" ht="12.75">
      <c r="A87" s="157"/>
    </row>
    <row r="88" spans="1:6" ht="12.75">
      <c r="A88" s="157" t="s">
        <v>535</v>
      </c>
      <c r="B88" s="257" t="s">
        <v>536</v>
      </c>
      <c r="C88" s="257"/>
      <c r="D88" s="257"/>
      <c r="E88" s="257"/>
      <c r="F88" s="257"/>
    </row>
    <row r="89" spans="2:10" ht="12.75">
      <c r="B89" s="257" t="s">
        <v>518</v>
      </c>
      <c r="C89" s="257"/>
      <c r="D89" s="257"/>
      <c r="E89" s="257"/>
      <c r="G89" s="157" t="s">
        <v>510</v>
      </c>
      <c r="H89" s="157">
        <v>2</v>
      </c>
      <c r="I89" s="156">
        <v>0</v>
      </c>
      <c r="J89">
        <f>H89*I89</f>
        <v>0</v>
      </c>
    </row>
    <row r="90" spans="2:10" ht="12.75">
      <c r="B90" s="257" t="s">
        <v>519</v>
      </c>
      <c r="C90" s="257"/>
      <c r="D90" s="257"/>
      <c r="E90" s="257"/>
      <c r="G90" s="157" t="s">
        <v>510</v>
      </c>
      <c r="H90" s="157">
        <v>1</v>
      </c>
      <c r="I90" s="156">
        <v>0</v>
      </c>
      <c r="J90">
        <f>H90*I90</f>
        <v>0</v>
      </c>
    </row>
    <row r="91" ht="12.75">
      <c r="A91" s="157"/>
    </row>
    <row r="92" spans="1:6" ht="12.75">
      <c r="A92" s="157" t="s">
        <v>499</v>
      </c>
      <c r="B92" s="253" t="s">
        <v>537</v>
      </c>
      <c r="C92" s="253"/>
      <c r="D92" s="253"/>
      <c r="E92" s="253"/>
      <c r="F92" s="253"/>
    </row>
    <row r="93" spans="2:6" ht="12.75">
      <c r="B93" s="253"/>
      <c r="C93" s="253"/>
      <c r="D93" s="253"/>
      <c r="E93" s="253"/>
      <c r="F93" s="253"/>
    </row>
    <row r="94" spans="2:10" ht="12.75">
      <c r="B94" s="253"/>
      <c r="C94" s="253"/>
      <c r="D94" s="253"/>
      <c r="E94" s="253"/>
      <c r="F94" s="253"/>
      <c r="G94" s="154" t="s">
        <v>538</v>
      </c>
      <c r="H94" s="155">
        <v>1</v>
      </c>
      <c r="I94" s="156">
        <v>0</v>
      </c>
      <c r="J94">
        <f>H94*I94</f>
        <v>0</v>
      </c>
    </row>
    <row r="96" spans="1:6" ht="12.75">
      <c r="A96" s="157" t="s">
        <v>502</v>
      </c>
      <c r="B96" s="253" t="s">
        <v>539</v>
      </c>
      <c r="C96" s="253"/>
      <c r="D96" s="253"/>
      <c r="E96" s="253"/>
      <c r="F96" s="253"/>
    </row>
    <row r="97" spans="2:6" ht="12.75">
      <c r="B97" s="253"/>
      <c r="C97" s="253"/>
      <c r="D97" s="253"/>
      <c r="E97" s="253"/>
      <c r="F97" s="253"/>
    </row>
    <row r="98" spans="2:10" ht="12.75">
      <c r="B98" s="253"/>
      <c r="C98" s="253"/>
      <c r="D98" s="253"/>
      <c r="E98" s="253"/>
      <c r="F98" s="253"/>
      <c r="G98" s="154" t="s">
        <v>510</v>
      </c>
      <c r="H98" s="155">
        <v>20</v>
      </c>
      <c r="I98" s="156">
        <v>0</v>
      </c>
      <c r="J98">
        <f>H98*I98</f>
        <v>0</v>
      </c>
    </row>
    <row r="100" spans="1:6" ht="12.75">
      <c r="A100" s="157" t="s">
        <v>504</v>
      </c>
      <c r="B100" s="253" t="s">
        <v>540</v>
      </c>
      <c r="C100" s="253"/>
      <c r="D100" s="253"/>
      <c r="E100" s="253"/>
      <c r="F100" s="253"/>
    </row>
    <row r="101" spans="2:10" ht="12.75">
      <c r="B101" s="253"/>
      <c r="C101" s="253"/>
      <c r="D101" s="253"/>
      <c r="E101" s="253"/>
      <c r="F101" s="253"/>
      <c r="G101" s="154" t="s">
        <v>255</v>
      </c>
      <c r="H101" s="155">
        <v>526</v>
      </c>
      <c r="I101" s="156">
        <v>0</v>
      </c>
      <c r="J101">
        <f>H101*I101</f>
        <v>0</v>
      </c>
    </row>
    <row r="103" spans="1:6" ht="12.75">
      <c r="A103" s="157" t="s">
        <v>307</v>
      </c>
      <c r="B103" s="253" t="s">
        <v>541</v>
      </c>
      <c r="C103" s="253"/>
      <c r="D103" s="253"/>
      <c r="E103" s="253"/>
      <c r="F103" s="253"/>
    </row>
    <row r="104" spans="2:6" ht="12.75">
      <c r="B104" s="253"/>
      <c r="C104" s="253"/>
      <c r="D104" s="253"/>
      <c r="E104" s="253"/>
      <c r="F104" s="253"/>
    </row>
    <row r="105" spans="2:6" ht="12.75">
      <c r="B105" s="253"/>
      <c r="C105" s="253"/>
      <c r="D105" s="253"/>
      <c r="E105" s="253"/>
      <c r="F105" s="253"/>
    </row>
    <row r="106" spans="2:6" ht="12.75">
      <c r="B106" s="253"/>
      <c r="C106" s="253"/>
      <c r="D106" s="253"/>
      <c r="E106" s="253"/>
      <c r="F106" s="253"/>
    </row>
    <row r="107" spans="2:10" ht="12.75">
      <c r="B107" s="253"/>
      <c r="C107" s="253"/>
      <c r="D107" s="253"/>
      <c r="E107" s="253"/>
      <c r="F107" s="253"/>
      <c r="G107" s="154" t="s">
        <v>510</v>
      </c>
      <c r="H107" s="155">
        <v>6</v>
      </c>
      <c r="I107" s="156">
        <v>0</v>
      </c>
      <c r="J107">
        <f>H107*I107</f>
        <v>0</v>
      </c>
    </row>
    <row r="109" spans="1:6" ht="12.75">
      <c r="A109" s="157" t="s">
        <v>312</v>
      </c>
      <c r="B109" s="253" t="s">
        <v>542</v>
      </c>
      <c r="C109" s="253"/>
      <c r="D109" s="253"/>
      <c r="E109" s="253"/>
      <c r="F109" s="253"/>
    </row>
    <row r="110" spans="2:6" ht="12.75">
      <c r="B110" s="253"/>
      <c r="C110" s="253"/>
      <c r="D110" s="253"/>
      <c r="E110" s="253"/>
      <c r="F110" s="253"/>
    </row>
    <row r="111" spans="2:10" ht="12.75">
      <c r="B111" s="253"/>
      <c r="C111" s="253"/>
      <c r="D111" s="253"/>
      <c r="E111" s="253"/>
      <c r="F111" s="253"/>
      <c r="G111" s="154" t="s">
        <v>543</v>
      </c>
      <c r="H111" s="155">
        <v>2</v>
      </c>
      <c r="I111" s="156">
        <v>0</v>
      </c>
      <c r="J111">
        <f>H111*I111</f>
        <v>0</v>
      </c>
    </row>
    <row r="113" spans="1:6" ht="12.75">
      <c r="A113" s="157" t="s">
        <v>315</v>
      </c>
      <c r="B113" s="253" t="s">
        <v>544</v>
      </c>
      <c r="C113" s="253"/>
      <c r="D113" s="253"/>
      <c r="E113" s="253"/>
      <c r="F113" s="253"/>
    </row>
    <row r="114" spans="2:6" ht="12.75">
      <c r="B114" s="253"/>
      <c r="C114" s="253"/>
      <c r="D114" s="253"/>
      <c r="E114" s="253"/>
      <c r="F114" s="253"/>
    </row>
    <row r="115" spans="2:10" ht="12.75">
      <c r="B115" s="253"/>
      <c r="C115" s="253"/>
      <c r="D115" s="253"/>
      <c r="E115" s="253"/>
      <c r="F115" s="253"/>
      <c r="G115" s="154" t="s">
        <v>543</v>
      </c>
      <c r="H115" s="155">
        <v>1</v>
      </c>
      <c r="I115" s="156">
        <v>0</v>
      </c>
      <c r="J115">
        <f>H115*I115</f>
        <v>0</v>
      </c>
    </row>
    <row r="117" spans="1:6" ht="12.75">
      <c r="A117" s="157" t="s">
        <v>323</v>
      </c>
      <c r="B117" s="253" t="s">
        <v>545</v>
      </c>
      <c r="C117" s="253"/>
      <c r="D117" s="253"/>
      <c r="E117" s="253"/>
      <c r="F117" s="253"/>
    </row>
    <row r="118" spans="2:10" ht="12.75">
      <c r="B118" s="253"/>
      <c r="C118" s="253"/>
      <c r="D118" s="253"/>
      <c r="E118" s="253"/>
      <c r="F118" s="253"/>
      <c r="G118" s="154" t="s">
        <v>543</v>
      </c>
      <c r="H118" s="155">
        <v>1</v>
      </c>
      <c r="I118" s="156">
        <v>0</v>
      </c>
      <c r="J118">
        <f>H118*I118</f>
        <v>0</v>
      </c>
    </row>
    <row r="120" spans="1:6" ht="12.75">
      <c r="A120" s="157" t="s">
        <v>327</v>
      </c>
      <c r="B120" s="253" t="s">
        <v>546</v>
      </c>
      <c r="C120" s="253"/>
      <c r="D120" s="253"/>
      <c r="E120" s="253"/>
      <c r="F120" s="253"/>
    </row>
    <row r="121" spans="2:10" ht="12.75">
      <c r="B121" s="253"/>
      <c r="C121" s="253"/>
      <c r="D121" s="253"/>
      <c r="E121" s="253"/>
      <c r="F121" s="253"/>
      <c r="G121" s="154" t="s">
        <v>543</v>
      </c>
      <c r="H121" s="155">
        <v>1</v>
      </c>
      <c r="I121" s="156">
        <v>0</v>
      </c>
      <c r="J121">
        <f>H121*I121</f>
        <v>0</v>
      </c>
    </row>
    <row r="123" spans="1:6" ht="12.75">
      <c r="A123" s="157" t="s">
        <v>374</v>
      </c>
      <c r="B123" s="253" t="s">
        <v>547</v>
      </c>
      <c r="C123" s="253"/>
      <c r="D123" s="253"/>
      <c r="E123" s="253"/>
      <c r="F123" s="253"/>
    </row>
    <row r="124" spans="2:10" ht="12.75">
      <c r="B124" s="253"/>
      <c r="C124" s="253"/>
      <c r="D124" s="253"/>
      <c r="E124" s="253"/>
      <c r="F124" s="253"/>
      <c r="G124" s="154" t="s">
        <v>543</v>
      </c>
      <c r="H124" s="155">
        <v>1</v>
      </c>
      <c r="I124" s="156">
        <v>0</v>
      </c>
      <c r="J124">
        <f>H124*I124</f>
        <v>0</v>
      </c>
    </row>
    <row r="125" ht="12.75">
      <c r="J125">
        <f>H125*I125</f>
        <v>0</v>
      </c>
    </row>
    <row r="126" spans="1:6" ht="12.75">
      <c r="A126" s="157" t="s">
        <v>377</v>
      </c>
      <c r="B126" s="253" t="s">
        <v>548</v>
      </c>
      <c r="C126" s="253"/>
      <c r="D126" s="253"/>
      <c r="E126" s="253"/>
      <c r="F126" s="253"/>
    </row>
    <row r="127" spans="2:6" ht="12.75">
      <c r="B127" s="253"/>
      <c r="C127" s="253"/>
      <c r="D127" s="253"/>
      <c r="E127" s="253"/>
      <c r="F127" s="253"/>
    </row>
    <row r="128" spans="2:6" ht="12.75">
      <c r="B128" s="253"/>
      <c r="C128" s="253"/>
      <c r="D128" s="253"/>
      <c r="E128" s="253"/>
      <c r="F128" s="253"/>
    </row>
    <row r="129" spans="2:6" ht="12.75">
      <c r="B129" s="253"/>
      <c r="C129" s="253"/>
      <c r="D129" s="253"/>
      <c r="E129" s="253"/>
      <c r="F129" s="253"/>
    </row>
    <row r="130" spans="2:6" ht="12.75">
      <c r="B130" s="253"/>
      <c r="C130" s="253"/>
      <c r="D130" s="253"/>
      <c r="E130" s="253"/>
      <c r="F130" s="253"/>
    </row>
    <row r="131" spans="2:10" ht="12.75">
      <c r="B131" s="253"/>
      <c r="C131" s="253"/>
      <c r="D131" s="253"/>
      <c r="E131" s="253"/>
      <c r="F131" s="253"/>
      <c r="G131" s="154" t="s">
        <v>543</v>
      </c>
      <c r="H131" s="155">
        <v>1</v>
      </c>
      <c r="I131" s="156">
        <v>0</v>
      </c>
      <c r="J131">
        <f>H131*I131</f>
        <v>0</v>
      </c>
    </row>
    <row r="133" spans="1:10" ht="12.75">
      <c r="A133" s="154">
        <v>17</v>
      </c>
      <c r="B133" s="257" t="s">
        <v>550</v>
      </c>
      <c r="C133" s="257"/>
      <c r="D133" s="257"/>
      <c r="E133" s="257"/>
      <c r="F133" s="257"/>
      <c r="G133" s="154" t="s">
        <v>543</v>
      </c>
      <c r="H133" s="155">
        <v>1</v>
      </c>
      <c r="I133" s="156">
        <v>0</v>
      </c>
      <c r="J133">
        <f>H133*I133</f>
        <v>0</v>
      </c>
    </row>
    <row r="134" ht="12.75">
      <c r="J134">
        <f>H134*I134</f>
        <v>0</v>
      </c>
    </row>
    <row r="135" ht="12.75">
      <c r="J135">
        <f>H135*I135</f>
        <v>0</v>
      </c>
    </row>
    <row r="136" spans="1:9" ht="12.75">
      <c r="A136" s="256" t="s">
        <v>549</v>
      </c>
      <c r="B136" s="256"/>
      <c r="C136" s="256"/>
      <c r="D136" s="256"/>
      <c r="E136" s="256"/>
      <c r="F136" s="256"/>
      <c r="G136" s="158"/>
      <c r="H136" s="159"/>
      <c r="I136" s="160"/>
    </row>
    <row r="138" spans="1:10" ht="12.75">
      <c r="A138" s="154">
        <v>1</v>
      </c>
      <c r="B138" s="170" t="s">
        <v>672</v>
      </c>
      <c r="J138">
        <f>0.05*SUM(J13:J121)</f>
        <v>0</v>
      </c>
    </row>
    <row r="140" spans="1:10" ht="13.5" thickBot="1">
      <c r="A140" s="171"/>
      <c r="B140" s="172"/>
      <c r="C140" s="172"/>
      <c r="D140" s="172"/>
      <c r="E140" s="172"/>
      <c r="F140" s="172"/>
      <c r="G140" s="173"/>
      <c r="H140" s="174"/>
      <c r="I140" s="175"/>
      <c r="J140" s="176"/>
    </row>
    <row r="141" ht="12.75">
      <c r="A141" s="157"/>
    </row>
    <row r="142" spans="2:10" ht="12.75">
      <c r="B142" s="177" t="s">
        <v>730</v>
      </c>
      <c r="J142">
        <f>SUM(J10:J141)</f>
        <v>0</v>
      </c>
    </row>
  </sheetData>
  <sheetProtection/>
  <mergeCells count="51">
    <mergeCell ref="B123:F124"/>
    <mergeCell ref="B126:F131"/>
    <mergeCell ref="A136:F136"/>
    <mergeCell ref="B133:F133"/>
    <mergeCell ref="B100:F101"/>
    <mergeCell ref="B103:F107"/>
    <mergeCell ref="B109:F111"/>
    <mergeCell ref="B113:F115"/>
    <mergeCell ref="B117:F118"/>
    <mergeCell ref="B120:F121"/>
    <mergeCell ref="B86:E86"/>
    <mergeCell ref="B88:F88"/>
    <mergeCell ref="B89:E89"/>
    <mergeCell ref="B90:E90"/>
    <mergeCell ref="B92:F94"/>
    <mergeCell ref="B96:F98"/>
    <mergeCell ref="B76:E76"/>
    <mergeCell ref="B77:E77"/>
    <mergeCell ref="B78:E78"/>
    <mergeCell ref="B79:E79"/>
    <mergeCell ref="B81:F81"/>
    <mergeCell ref="B85:F85"/>
    <mergeCell ref="B65:D65"/>
    <mergeCell ref="B66:F69"/>
    <mergeCell ref="B70:E70"/>
    <mergeCell ref="B71:E71"/>
    <mergeCell ref="B72:E72"/>
    <mergeCell ref="B74:F75"/>
    <mergeCell ref="A56:D56"/>
    <mergeCell ref="A58:E58"/>
    <mergeCell ref="B60:F62"/>
    <mergeCell ref="B63:D63"/>
    <mergeCell ref="B64:D64"/>
    <mergeCell ref="B35:F40"/>
    <mergeCell ref="B43:F44"/>
    <mergeCell ref="B46:F47"/>
    <mergeCell ref="B49:F50"/>
    <mergeCell ref="A52:F52"/>
    <mergeCell ref="A54:D54"/>
    <mergeCell ref="B11:F13"/>
    <mergeCell ref="A17:C17"/>
    <mergeCell ref="B20:F23"/>
    <mergeCell ref="B25:F27"/>
    <mergeCell ref="B29:F30"/>
    <mergeCell ref="B32:F33"/>
    <mergeCell ref="A1:I1"/>
    <mergeCell ref="A2:I2"/>
    <mergeCell ref="A4:D4"/>
    <mergeCell ref="A6:D6"/>
    <mergeCell ref="A8:D8"/>
    <mergeCell ref="A10:D10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Aleš Klinc</cp:lastModifiedBy>
  <cp:lastPrinted>2018-08-02T11:50:42Z</cp:lastPrinted>
  <dcterms:created xsi:type="dcterms:W3CDTF">2004-11-23T09:42:44Z</dcterms:created>
  <dcterms:modified xsi:type="dcterms:W3CDTF">2018-08-02T11:59:32Z</dcterms:modified>
  <cp:category/>
  <cp:version/>
  <cp:contentType/>
  <cp:contentStatus/>
</cp:coreProperties>
</file>