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85" activeTab="0"/>
  </bookViews>
  <sheets>
    <sheet name="Cesta" sheetId="1" r:id="rId1"/>
    <sheet name="Rekapitulacija" sheetId="2" r:id="rId2"/>
  </sheets>
  <definedNames>
    <definedName name="_xlnm.Print_Area" localSheetId="0">'Cesta'!$A$1:$G$93</definedName>
    <definedName name="_xlnm.Print_Area" localSheetId="1">'Rekapitulacija'!$A$1:$D$45</definedName>
  </definedNames>
  <calcPr fullCalcOnLoad="1"/>
</workbook>
</file>

<file path=xl/sharedStrings.xml><?xml version="1.0" encoding="utf-8"?>
<sst xmlns="http://schemas.openxmlformats.org/spreadsheetml/2006/main" count="250" uniqueCount="152">
  <si>
    <t>Količina</t>
  </si>
  <si>
    <t>Opis postavke</t>
  </si>
  <si>
    <t>Opomba postavke</t>
  </si>
  <si>
    <t xml:space="preserve">Enota </t>
  </si>
  <si>
    <t>Cena za enoto</t>
  </si>
  <si>
    <t xml:space="preserve">Nivo </t>
  </si>
  <si>
    <t>0001</t>
  </si>
  <si>
    <t>KM</t>
  </si>
  <si>
    <t>0002</t>
  </si>
  <si>
    <t>0003</t>
  </si>
  <si>
    <t>KOS</t>
  </si>
  <si>
    <t>Postavitev in zavarovanje prečnih profilov</t>
  </si>
  <si>
    <t>M2</t>
  </si>
  <si>
    <t>Vključno s strojnim nakladanjem za trajno deponijo.</t>
  </si>
  <si>
    <t>M1</t>
  </si>
  <si>
    <t>Rezanje asfaltne plasti s talno diamantno žago, debele 6 do 10 cm</t>
  </si>
  <si>
    <t>0004</t>
  </si>
  <si>
    <t>0005</t>
  </si>
  <si>
    <t>M3</t>
  </si>
  <si>
    <t>Široki izkop lahke zemljine (III. kategorija) - strojno</t>
  </si>
  <si>
    <t>Planum naravnih temeljnih tal v lahki zemljini (II/III) - strojno</t>
  </si>
  <si>
    <t>Kategorija tal: III. Stopnja zbitosti planuma je Ev2 &gt;80 MN/m2, Evd &gt;40 MN/m2.</t>
  </si>
  <si>
    <t>Vzdolžna in prečna natezna trdnost 20 kN/m.</t>
  </si>
  <si>
    <t>Humuziranje zelenice brez valjanja, v debelini do 15 cm - strojno</t>
  </si>
  <si>
    <t>Doplačilo za zatravitev s semenom</t>
  </si>
  <si>
    <t>Izdelava nevezane nosilne plasti enakomerno zrnatega drobljenca iz kamnine v debelini 21 do 30 cm</t>
  </si>
  <si>
    <t>Čiščenje utrjene/odrezkane površine podlage pred pobrizgom z bitumenskim vezivom</t>
  </si>
  <si>
    <t>Pobrizg podlage z bitumensko emulzijo 0,4 kg/m2</t>
  </si>
  <si>
    <t>0006</t>
  </si>
  <si>
    <t>Izdelava temelja iz cementnega betona C 12/15, globine 100 cm, premera 30 cm</t>
  </si>
  <si>
    <t>Vključno z dobavo in montažo</t>
  </si>
  <si>
    <t>Dobava in vgraditev stebrička za prometni znak iz vroče cinkane jeklene cevi s premerom 64 mm, dolge 2500 mm</t>
  </si>
  <si>
    <t>Dobava in pritrditev okroglega prometnega znaka, podloga iz aluminijaste pločevine, znak z odsevno folijo 2. vrste, premera 600 mm</t>
  </si>
  <si>
    <t>Dobava in pritrditev prometnega znaka, podloga iz aluminijaste pločevine, znak z ............ barvo-folijo ....... vrste, velikost od 0,11 do 0,20 m2</t>
  </si>
  <si>
    <t>PAV</t>
  </si>
  <si>
    <t>URA</t>
  </si>
  <si>
    <t>Projektantski nadzor ter udeležba na komisijskem pregledu.</t>
  </si>
  <si>
    <t>Izdelava projektne dokumentacije za projekt izvedenih del</t>
  </si>
  <si>
    <t>UR</t>
  </si>
  <si>
    <t>Geološko geomehanski nadzor.</t>
  </si>
  <si>
    <t>Izdelava geodetskega posnetka izvedenih del vključno s komunalnimi vodi.</t>
  </si>
  <si>
    <t>Elaborat začasne prometne ureditve v času gradnje.</t>
  </si>
  <si>
    <t>Skupaj</t>
  </si>
  <si>
    <t>SKUPAJ (brez DDV)</t>
  </si>
  <si>
    <t>DDV (22%)</t>
  </si>
  <si>
    <t>SKUPAJ ( z DDV):</t>
  </si>
  <si>
    <t>REKAPITULACIJA</t>
  </si>
  <si>
    <t>znesek brez DDV</t>
  </si>
  <si>
    <t>SKUPAJ (z DDV)</t>
  </si>
  <si>
    <t>Dobava in vgraditev geotekstilije za ločilno plast (po načrtu), natezna trdnost do nad 14 - 16 kN/m2</t>
  </si>
  <si>
    <t>1 PREDDELA</t>
  </si>
  <si>
    <t>1.1. Geodetska dela</t>
  </si>
  <si>
    <t>1.2 Čiščenje terena</t>
  </si>
  <si>
    <t>2 ZEMELJSKA DELA</t>
  </si>
  <si>
    <t>2.1 Izkopi</t>
  </si>
  <si>
    <t>2.2 Planum temeljnih tal</t>
  </si>
  <si>
    <t>2.3 Ločilne plasti</t>
  </si>
  <si>
    <t>2.4 Nasipi</t>
  </si>
  <si>
    <t>3 VOZIŠČNE KONSTRUKCIJE</t>
  </si>
  <si>
    <t>3.1 Nosilne plasti</t>
  </si>
  <si>
    <t>3.2 Obrabne in zaporne plasti</t>
  </si>
  <si>
    <t>2.5 Brežine in zelenice</t>
  </si>
  <si>
    <t>Prisoten mora biti upravljalec komunalnega voda.</t>
  </si>
  <si>
    <t>Zakoličba obstoječih komunalnih vodov na terenu - Elektro kabel (Elektro Maribor)</t>
  </si>
  <si>
    <t>1.3 Ostala preddela</t>
  </si>
  <si>
    <t>Ureditev gradbišča skladno z izdelanim varnostnim načrtom.</t>
  </si>
  <si>
    <t>Zavarovanje gradbišča v času gradnje.</t>
  </si>
  <si>
    <t>DNI</t>
  </si>
  <si>
    <t>Vključno s strojnim nakladanjem za trajno deponijo. Odvečen material prevzeme trgovec z gradbenimi odpadki.</t>
  </si>
  <si>
    <t>Zakoličba obstoječih komunalnih vodov na terenu - TK kabel (Telekom Slovenije in Teleing)</t>
  </si>
  <si>
    <t>3.3 Robni elementi vozišč</t>
  </si>
  <si>
    <t>6 TUJE STORITVE</t>
  </si>
  <si>
    <t>Dopolnilne table</t>
  </si>
  <si>
    <t>Načrt pločnika</t>
  </si>
  <si>
    <t>OCENA</t>
  </si>
  <si>
    <t>Zakoličba obstoječih komunalnih vodov na terenu - Kanalizacija (Nigrad)</t>
  </si>
  <si>
    <t>Rušenje vozišč iz asfalta debeline nad 10 cm. (Cesta)</t>
  </si>
  <si>
    <t>Rezkanje obstoječega asfalta v debelini 4 cm za obnovo cestišča in vklop v obstoječe stanje</t>
  </si>
  <si>
    <t>Izdelava posteljice iz drobljenih kamnitih zrn v debelini 40 cm</t>
  </si>
  <si>
    <t>Zasip z vezljivo zemljino - 3. kategorije - strojno</t>
  </si>
  <si>
    <t>Tamponskegi drobljenec 0 - 22 v debelini d=25 cm. Ev2&gt;110 MN/m2; Evd&gt;55 MN/m2; zgoščenost min 98% po Proctorju.</t>
  </si>
  <si>
    <t xml:space="preserve">Izdelava nosilne plasti bituminizirane zmesi AC 22 Base B 50/70 A4 v debelini 6 cm </t>
  </si>
  <si>
    <t>AC 22 base B 50/70 A4</t>
  </si>
  <si>
    <t>Izdelava obrabne in zaporne plasti bituminizirane zmesi AC surf 11 B 50/70 A2 v debelini 4 cm</t>
  </si>
  <si>
    <t>AC 11 surf B 50/70 A2</t>
  </si>
  <si>
    <t>Vgraditev predfabriciranih dvignjenih robnikov iz cementnega betona s prerezom 15/25 cm.</t>
  </si>
  <si>
    <t>Dim.: 15/25/100, vgrajeni na višino +12cm. Vključno z betonom za obbetoniranje in vsem pomožnim delom in materialom.</t>
  </si>
  <si>
    <t>4 ODVODNJAVANJE</t>
  </si>
  <si>
    <t>Znak 2236</t>
  </si>
  <si>
    <t>5 OPREMA  CEST</t>
  </si>
  <si>
    <t>5.1 Pokončna oprema cest</t>
  </si>
  <si>
    <t>6.1 Tehnična dokumentacija</t>
  </si>
  <si>
    <t>Zakoličba, obnovitev in zavarovanje zakoličbe trase</t>
  </si>
  <si>
    <t>Rekonstrukcija ceste Raški dol</t>
  </si>
  <si>
    <t>Rekonstrukcija dostopne ceste Raški dol do Zavoda Antona Martina Slomška</t>
  </si>
  <si>
    <t>Zmrzlinsko odporen kamniti material, min zgoščenost 98% po Proctorju. Ev2&gt;80 MN/m2; Evd&gt;40 MN/m2.</t>
  </si>
  <si>
    <t>Široki izkop zrnate kamnine - 3. kategorije - strojno z nakladanjem</t>
  </si>
  <si>
    <t xml:space="preserve"> Odvečen material prevzeme trgovec z gradbenimi odpadki.</t>
  </si>
  <si>
    <t>Dobava in vgraditev peščenega materiala za peščeno posteljico (0-8 mm) s komprimacijo do zbitosti 97% SPP.</t>
  </si>
  <si>
    <t>Vgrajevanje zasipa z dobavo kvalitetnega materiala za izdelavo zemeljskega planuma 3. kategorije.</t>
  </si>
  <si>
    <t>Z granulacijo od 0-8 mm za obsip in zasip cevi do 30 cm nad temenom cevi.</t>
  </si>
  <si>
    <t>Dobava in strojni zasip jarka za kanalizacijo z dobavo kvalitetnega materiala, s strojnim komprimiranjem s težkimi komprimacijskimi sredstvi v plasteh po 20 cm, do zbitosti 97% SPP.</t>
  </si>
  <si>
    <t>Z granulacijo od 0-63 mm za zasip cevi do posteljice ceste.</t>
  </si>
  <si>
    <t>Zakoličba, trasna in višinska navezava količkov in zavarovanje.</t>
  </si>
  <si>
    <t>Meteorne kanalizacije.</t>
  </si>
  <si>
    <t>Pregled vgrajenih cevi s TV kamero</t>
  </si>
  <si>
    <t>Pregled PVC cevi, DN 200 , 250 in 300.</t>
  </si>
  <si>
    <t>Preskus tesnosti jaška premera 60 do 80 cm</t>
  </si>
  <si>
    <t>Velja za jaške fi 80 - 100cm.</t>
  </si>
  <si>
    <t>Obbetoniranje cevi za kanalizacijo s cementnim betonom C 8/10, po detajlu iz načrta, premera 16 - 30 cm</t>
  </si>
  <si>
    <t>Požiralniške vezi in cevi pod voznimi površinami.</t>
  </si>
  <si>
    <t>0007</t>
  </si>
  <si>
    <t>Izdelava jaška iz polietilena, krožnega prereza s premerom 80 cm, globokega 1,5 do 2,5 m</t>
  </si>
  <si>
    <t>0008</t>
  </si>
  <si>
    <t>Izdelava kanalizacije iz cevi iz plastičnih mas, vgrajenih na planumu izkopa, premera 20 - 30 cm</t>
  </si>
  <si>
    <t>PVC cevi fi 200 - 300 trdnosti SN8.</t>
  </si>
  <si>
    <t xml:space="preserve">Dobava in montaža Lovilca ogljukovodikov z By-passom 20%, iz visoko kvalitetnega PE-HD, s koalescentnim filtrom in avt. Zapiralom. </t>
  </si>
  <si>
    <t>Požiralniške vezi Ø 200</t>
  </si>
  <si>
    <t>Koalescentni lovilec olj z 20 % by-passom. Tip lovilca olj je Aquareg S30 bp 6 ali enakovredno s pretočno kapaciteto 30 l/s.</t>
  </si>
  <si>
    <t>4.1 Površinsko oddvodnjavanje</t>
  </si>
  <si>
    <t>Opomba: Debelina mulde je enaka kot debelina asfalta na vozišču.</t>
  </si>
  <si>
    <t>Izdelava asfaltne mulde v debelini plasti kot so na vozišču, širine 50 cm. Debelina obrabne plasti asfalta d = 6 cm in nosilne asfaltne plasti d = 4 cm.</t>
  </si>
  <si>
    <t>Obnova obstoječih odvodnih jarkov v mehki zemljini.</t>
  </si>
  <si>
    <t>4.2 Meteorna kanalizacija</t>
  </si>
  <si>
    <t>4.2.1 Preddela</t>
  </si>
  <si>
    <t>4.2.2 Zemeljska dela</t>
  </si>
  <si>
    <t>4.2.2.1 Izkopi</t>
  </si>
  <si>
    <t>4.2.2.2 Zasip</t>
  </si>
  <si>
    <t>4.2.3 Meteorna kanalizacija</t>
  </si>
  <si>
    <t>3.4 Bankine</t>
  </si>
  <si>
    <t>Izdelava bankine iz drobljenca, široke 0,50 do 0,75 m</t>
  </si>
  <si>
    <t>Bankina širine 0.75 m v dolžini 87 m in v širini 0.50 m v dolžini 123 m.</t>
  </si>
  <si>
    <t>Z direktnim vtokom.</t>
  </si>
  <si>
    <t xml:space="preserve">Dobava in montaža cestnega požiralnika - peskolova (tipB) PE nazivnega premera DN500, globine do 2.0 m.Stikovanje s spojkami iz rebrastega PE. Všteta tudi izdelava betonskega okvirja in dobava ter montaža povoznih LTŽ pokrov (400 kN ). </t>
  </si>
  <si>
    <t>V ceno je všteto še :stikovanje s spojkami za PP cevi, dobava in vzidava betonskega okvirja za pokrov ter dobava in montaža povoznega LTŽ pokrova (400 kN).</t>
  </si>
  <si>
    <t>5.2 Označbe na cestišču</t>
  </si>
  <si>
    <t>Opomba:
Karakteristike talnih označb morajo biti skladne s Pravilnikom o prometni signalizaciji in prometni opremi na cestah Ur.l. 99/2015!</t>
  </si>
  <si>
    <t>Izdelava tankoslojne vzdolžne označbe na vozišču z enokomponentno belo barvo, vključno 250 g/m2 posipa z drobci / kroglicami stekla, strojno, debelina plasti suhe snovi 250 mikrometra, širina črte 10 cm. Za označitev vzdolžnih parkirnih mest.</t>
  </si>
  <si>
    <t>Izdelava tankoslojne vzdolžne označbe na vozišču z enokomponentno belo barvo, vključno 250 g/m2 posipa z drobci / kroglicami stekla, strojno, debelina plasti suhe snovi 250 mikrometra, širina črte 10 cm. Varnostna širina ob vzdolžnih parkirnih mestih.</t>
  </si>
  <si>
    <t>Dvig pokrova obstoječih kanalizacijskih jaškov na novo niveleto vozišča.</t>
  </si>
  <si>
    <t>Vključno z vsem potrebnim materialom, delom in prenosi.</t>
  </si>
  <si>
    <t>0009</t>
  </si>
  <si>
    <t>Izdelava komplet armirano betonske iztočne glave meteorne kanalizacije za izpust vode v naravni repicient. Iztok glave premera fi 250 mm.</t>
  </si>
  <si>
    <t>Vključno z dobavo in vgradnjo žabjega poklopca vgrajenega na betonsko glavo na izpustu iz lovilca olj v naravni recipient.</t>
  </si>
  <si>
    <t>Obstoječi jašek meteorne kanalizacije v km 0+193. Vključno z vsem potrebnim delom, materialom in transportom.</t>
  </si>
  <si>
    <t>Preboj obstoječega kanalizacijskega jaška ter priključitev nove meteorne kanalizacije na jašek.</t>
  </si>
  <si>
    <t>Zajeto 213 m netlakovanega jarka ob levi strani lokalne ceste.</t>
  </si>
  <si>
    <t>Obnova in razširitev obstoječih odvodnih jarkov v mehki zemljini.</t>
  </si>
  <si>
    <t>Zajeto 200 m netlakovanega jarka v sadovnjaku.</t>
  </si>
  <si>
    <t>Vključno z vsem potrebnim pritrdilnim materialom in delom.</t>
  </si>
  <si>
    <t>5.3 Oprema za umirjanje prometa</t>
  </si>
  <si>
    <t>Nabava, dobava in montažnih rumenih ležečih policajev 500 mm x 500 mm x 50 mm. Pritrditev na vozno površino se izvede s pomočjo moznikov in vijakov.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</si>
</sst>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;[Red]#,##0.00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3" fontId="9" fillId="0" borderId="0">
      <alignment/>
      <protection/>
    </xf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9" fontId="0" fillId="0" borderId="11" xfId="0" applyNumberFormat="1" applyBorder="1" applyAlignment="1" applyProtection="1">
      <alignment horizontal="left"/>
      <protection/>
    </xf>
    <xf numFmtId="4" fontId="0" fillId="0" borderId="11" xfId="0" applyNumberFormat="1" applyBorder="1" applyAlignment="1" applyProtection="1">
      <alignment horizontal="right"/>
      <protection locked="0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1" xfId="0" applyNumberForma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>
      <alignment horizontal="right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1" xfId="0" applyBorder="1" applyAlignment="1" applyProtection="1">
      <alignment horizontal="justify" wrapText="1"/>
      <protection/>
    </xf>
    <xf numFmtId="0" fontId="0" fillId="0" borderId="11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justify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4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11" xfId="0" applyNumberFormat="1" applyBorder="1" applyAlignment="1">
      <alignment horizontal="right"/>
    </xf>
    <xf numFmtId="49" fontId="6" fillId="0" borderId="14" xfId="0" applyNumberFormat="1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right"/>
      <protection/>
    </xf>
    <xf numFmtId="4" fontId="0" fillId="0" borderId="15" xfId="0" applyNumberFormat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ont="1" applyFill="1" applyBorder="1" applyAlignment="1">
      <alignment horizontal="justify" wrapText="1"/>
    </xf>
    <xf numFmtId="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5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justify"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justify" wrapText="1"/>
      <protection/>
    </xf>
    <xf numFmtId="49" fontId="0" fillId="0" borderId="11" xfId="0" applyNumberFormat="1" applyFill="1" applyBorder="1" applyAlignment="1" applyProtection="1">
      <alignment horizontal="lef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 2" xfId="42"/>
    <cellStyle name="Navadno 3" xfId="43"/>
    <cellStyle name="Navadno 4" xfId="44"/>
    <cellStyle name="Nevtralno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Normal="70" zoomScaleSheetLayoutView="100" zoomScalePageLayoutView="0" workbookViewId="0" topLeftCell="A31">
      <selection activeCell="C54" sqref="C54"/>
    </sheetView>
  </sheetViews>
  <sheetFormatPr defaultColWidth="9.140625" defaultRowHeight="12.75"/>
  <cols>
    <col min="1" max="1" width="8.57421875" style="4" customWidth="1"/>
    <col min="2" max="2" width="63.28125" style="31" customWidth="1"/>
    <col min="3" max="3" width="54.421875" style="6" customWidth="1"/>
    <col min="4" max="4" width="8.00390625" style="4" bestFit="1" customWidth="1"/>
    <col min="5" max="5" width="9.421875" style="8" bestFit="1" customWidth="1"/>
    <col min="6" max="6" width="18.8515625" style="8" bestFit="1" customWidth="1"/>
    <col min="7" max="7" width="15.00390625" style="11" customWidth="1"/>
  </cols>
  <sheetData>
    <row r="1" ht="18">
      <c r="A1" s="1" t="s">
        <v>73</v>
      </c>
    </row>
    <row r="2" spans="1:7" s="1" customFormat="1" ht="18">
      <c r="A2" s="54" t="s">
        <v>94</v>
      </c>
      <c r="B2" s="32"/>
      <c r="C2" s="5"/>
      <c r="D2" s="3"/>
      <c r="E2" s="7"/>
      <c r="F2" s="7"/>
      <c r="G2" s="10"/>
    </row>
    <row r="3" spans="1:7" s="2" customFormat="1" ht="15">
      <c r="A3" s="12" t="s">
        <v>5</v>
      </c>
      <c r="B3" s="33" t="s">
        <v>1</v>
      </c>
      <c r="C3" s="13" t="s">
        <v>2</v>
      </c>
      <c r="D3" s="12" t="s">
        <v>3</v>
      </c>
      <c r="E3" s="14" t="s">
        <v>0</v>
      </c>
      <c r="F3" s="14" t="s">
        <v>4</v>
      </c>
      <c r="G3" s="14" t="s">
        <v>42</v>
      </c>
    </row>
    <row r="4" spans="1:7" ht="12.75">
      <c r="A4" s="15"/>
      <c r="B4" s="34"/>
      <c r="C4" s="16"/>
      <c r="D4" s="15"/>
      <c r="E4" s="17"/>
      <c r="F4" s="17"/>
      <c r="G4" s="18"/>
    </row>
    <row r="5" spans="1:7" ht="12.75">
      <c r="A5" s="37" t="s">
        <v>50</v>
      </c>
      <c r="B5" s="38"/>
      <c r="C5" s="16"/>
      <c r="D5" s="15"/>
      <c r="E5" s="17"/>
      <c r="F5" s="17"/>
      <c r="G5" s="24">
        <f>G6+G12+G17</f>
        <v>0</v>
      </c>
    </row>
    <row r="6" spans="1:7" ht="12.75">
      <c r="A6" s="37" t="s">
        <v>51</v>
      </c>
      <c r="B6" s="38"/>
      <c r="C6" s="16"/>
      <c r="D6" s="15"/>
      <c r="E6" s="17"/>
      <c r="F6" s="17"/>
      <c r="G6" s="24">
        <f>SUM(G7:G11)</f>
        <v>0</v>
      </c>
    </row>
    <row r="7" spans="1:7" ht="12.75">
      <c r="A7" s="19" t="s">
        <v>6</v>
      </c>
      <c r="B7" s="35" t="s">
        <v>92</v>
      </c>
      <c r="C7" s="16"/>
      <c r="D7" s="19" t="s">
        <v>7</v>
      </c>
      <c r="E7" s="17">
        <v>0.33</v>
      </c>
      <c r="F7" s="20">
        <v>0</v>
      </c>
      <c r="G7" s="18">
        <f>F7*E7</f>
        <v>0</v>
      </c>
    </row>
    <row r="8" spans="1:7" ht="12.75">
      <c r="A8" s="15" t="s">
        <v>8</v>
      </c>
      <c r="B8" s="34" t="s">
        <v>11</v>
      </c>
      <c r="C8" s="16"/>
      <c r="D8" s="15" t="s">
        <v>10</v>
      </c>
      <c r="E8" s="17">
        <v>17</v>
      </c>
      <c r="F8" s="17"/>
      <c r="G8" s="18">
        <f>F8*E8</f>
        <v>0</v>
      </c>
    </row>
    <row r="9" spans="1:7" ht="25.5">
      <c r="A9" s="15" t="s">
        <v>9</v>
      </c>
      <c r="B9" s="34" t="s">
        <v>69</v>
      </c>
      <c r="C9" s="34" t="s">
        <v>62</v>
      </c>
      <c r="D9" s="15" t="s">
        <v>74</v>
      </c>
      <c r="E9" s="55">
        <v>2</v>
      </c>
      <c r="F9" s="17">
        <v>0</v>
      </c>
      <c r="G9" s="58">
        <f>E9*F9</f>
        <v>0</v>
      </c>
    </row>
    <row r="10" spans="1:7" ht="25.5">
      <c r="A10" s="15" t="s">
        <v>16</v>
      </c>
      <c r="B10" s="34" t="s">
        <v>63</v>
      </c>
      <c r="C10" s="34" t="s">
        <v>62</v>
      </c>
      <c r="D10" s="15" t="s">
        <v>74</v>
      </c>
      <c r="E10" s="55">
        <v>2</v>
      </c>
      <c r="F10" s="17">
        <v>0</v>
      </c>
      <c r="G10" s="58">
        <f>E10*F10</f>
        <v>0</v>
      </c>
    </row>
    <row r="11" spans="1:7" ht="12.75">
      <c r="A11" s="15" t="s">
        <v>17</v>
      </c>
      <c r="B11" s="34" t="s">
        <v>75</v>
      </c>
      <c r="C11" s="34" t="s">
        <v>62</v>
      </c>
      <c r="D11" s="15" t="s">
        <v>74</v>
      </c>
      <c r="E11" s="55">
        <v>3</v>
      </c>
      <c r="F11" s="17">
        <v>0</v>
      </c>
      <c r="G11" s="58">
        <f>E11*F11</f>
        <v>0</v>
      </c>
    </row>
    <row r="12" spans="1:7" s="41" customFormat="1" ht="12.75">
      <c r="A12" s="42" t="s">
        <v>52</v>
      </c>
      <c r="B12" s="43"/>
      <c r="C12" s="39"/>
      <c r="D12" s="42"/>
      <c r="E12" s="40"/>
      <c r="F12" s="45"/>
      <c r="G12" s="24">
        <f>SUM(G13:G16)</f>
        <v>0</v>
      </c>
    </row>
    <row r="13" spans="1:7" s="41" customFormat="1" ht="12.75">
      <c r="A13" s="19" t="s">
        <v>6</v>
      </c>
      <c r="B13" s="35" t="s">
        <v>76</v>
      </c>
      <c r="C13" s="16" t="s">
        <v>13</v>
      </c>
      <c r="D13" s="19" t="s">
        <v>12</v>
      </c>
      <c r="E13" s="17">
        <v>1250</v>
      </c>
      <c r="F13" s="20">
        <v>0</v>
      </c>
      <c r="G13" s="18">
        <f>F13*E13</f>
        <v>0</v>
      </c>
    </row>
    <row r="14" spans="1:7" ht="25.5">
      <c r="A14" s="19" t="s">
        <v>8</v>
      </c>
      <c r="B14" s="35" t="s">
        <v>77</v>
      </c>
      <c r="C14" s="16" t="s">
        <v>13</v>
      </c>
      <c r="D14" s="19" t="s">
        <v>12</v>
      </c>
      <c r="E14" s="17">
        <v>33.5</v>
      </c>
      <c r="F14" s="20">
        <v>0</v>
      </c>
      <c r="G14" s="18">
        <f>F14*E14</f>
        <v>0</v>
      </c>
    </row>
    <row r="15" spans="1:7" ht="12.75">
      <c r="A15" s="19" t="s">
        <v>9</v>
      </c>
      <c r="B15" s="35" t="s">
        <v>15</v>
      </c>
      <c r="C15" s="16"/>
      <c r="D15" s="19" t="s">
        <v>14</v>
      </c>
      <c r="E15" s="17">
        <v>77</v>
      </c>
      <c r="F15" s="20">
        <v>0</v>
      </c>
      <c r="G15" s="18">
        <f>F15*E15</f>
        <v>0</v>
      </c>
    </row>
    <row r="16" spans="1:7" s="62" customFormat="1" ht="12.75">
      <c r="A16" s="68" t="s">
        <v>16</v>
      </c>
      <c r="B16" s="69" t="s">
        <v>139</v>
      </c>
      <c r="C16" s="64" t="s">
        <v>140</v>
      </c>
      <c r="D16" s="70" t="s">
        <v>10</v>
      </c>
      <c r="E16" s="30">
        <v>2</v>
      </c>
      <c r="F16" s="71">
        <v>0</v>
      </c>
      <c r="G16" s="61">
        <f>F16*E16</f>
        <v>0</v>
      </c>
    </row>
    <row r="17" spans="1:7" s="41" customFormat="1" ht="12.75">
      <c r="A17" s="56" t="s">
        <v>64</v>
      </c>
      <c r="B17" s="43"/>
      <c r="C17" s="39"/>
      <c r="D17" s="42"/>
      <c r="E17" s="40"/>
      <c r="F17" s="45"/>
      <c r="G17" s="24">
        <f>SUM(G18:G19)</f>
        <v>0</v>
      </c>
    </row>
    <row r="18" spans="1:7" ht="12.75">
      <c r="A18" s="19" t="s">
        <v>6</v>
      </c>
      <c r="B18" s="35" t="s">
        <v>65</v>
      </c>
      <c r="C18" s="34"/>
      <c r="D18" s="19" t="s">
        <v>34</v>
      </c>
      <c r="E18" s="57">
        <v>1</v>
      </c>
      <c r="F18" s="20">
        <v>0</v>
      </c>
      <c r="G18" s="58">
        <f>E18*F18</f>
        <v>0</v>
      </c>
    </row>
    <row r="19" spans="1:7" s="41" customFormat="1" ht="12.75">
      <c r="A19" s="19" t="s">
        <v>8</v>
      </c>
      <c r="B19" s="34" t="s">
        <v>66</v>
      </c>
      <c r="C19" s="34"/>
      <c r="D19" s="15" t="s">
        <v>67</v>
      </c>
      <c r="E19" s="55">
        <v>45</v>
      </c>
      <c r="F19" s="17">
        <v>0</v>
      </c>
      <c r="G19" s="58">
        <f>E19*F19</f>
        <v>0</v>
      </c>
    </row>
    <row r="20" spans="1:7" s="41" customFormat="1" ht="12.75">
      <c r="A20" s="42" t="s">
        <v>53</v>
      </c>
      <c r="B20" s="43"/>
      <c r="C20" s="39"/>
      <c r="D20" s="42"/>
      <c r="E20" s="44"/>
      <c r="F20" s="45"/>
      <c r="G20" s="24">
        <f>G21+G23+G25+G27+G30</f>
        <v>0</v>
      </c>
    </row>
    <row r="21" spans="1:7" ht="24.75" customHeight="1">
      <c r="A21" s="42" t="s">
        <v>54</v>
      </c>
      <c r="B21" s="43"/>
      <c r="C21" s="39"/>
      <c r="D21" s="42"/>
      <c r="E21" s="44"/>
      <c r="F21" s="45"/>
      <c r="G21" s="24">
        <f>SUM(G22:G22)</f>
        <v>0</v>
      </c>
    </row>
    <row r="22" spans="1:7" s="41" customFormat="1" ht="25.5">
      <c r="A22" s="46" t="s">
        <v>6</v>
      </c>
      <c r="B22" s="35" t="s">
        <v>19</v>
      </c>
      <c r="C22" s="25" t="s">
        <v>68</v>
      </c>
      <c r="D22" s="19" t="s">
        <v>18</v>
      </c>
      <c r="E22" s="29">
        <v>1386</v>
      </c>
      <c r="F22" s="20">
        <v>0</v>
      </c>
      <c r="G22" s="18">
        <f>F22*E22</f>
        <v>0</v>
      </c>
    </row>
    <row r="23" spans="1:7" ht="12.75">
      <c r="A23" s="42" t="s">
        <v>55</v>
      </c>
      <c r="B23" s="43"/>
      <c r="C23" s="39"/>
      <c r="D23" s="42"/>
      <c r="E23" s="44"/>
      <c r="F23" s="45"/>
      <c r="G23" s="24">
        <f>SUM(G24)</f>
        <v>0</v>
      </c>
    </row>
    <row r="24" spans="1:7" s="67" customFormat="1" ht="25.5">
      <c r="A24" s="59" t="s">
        <v>6</v>
      </c>
      <c r="B24" s="65" t="s">
        <v>20</v>
      </c>
      <c r="C24" s="66" t="s">
        <v>21</v>
      </c>
      <c r="D24" s="59" t="s">
        <v>12</v>
      </c>
      <c r="E24" s="30">
        <v>2172</v>
      </c>
      <c r="F24" s="30">
        <v>0</v>
      </c>
      <c r="G24" s="61">
        <f>F24*E24</f>
        <v>0</v>
      </c>
    </row>
    <row r="25" spans="1:7" ht="12.75">
      <c r="A25" s="42" t="s">
        <v>56</v>
      </c>
      <c r="B25" s="43"/>
      <c r="C25" s="39"/>
      <c r="D25" s="42"/>
      <c r="E25" s="44"/>
      <c r="F25" s="45"/>
      <c r="G25" s="24">
        <f>SUM(G26)</f>
        <v>0</v>
      </c>
    </row>
    <row r="26" spans="1:7" s="67" customFormat="1" ht="25.5">
      <c r="A26" s="59" t="s">
        <v>6</v>
      </c>
      <c r="B26" s="65" t="s">
        <v>49</v>
      </c>
      <c r="C26" s="66" t="s">
        <v>22</v>
      </c>
      <c r="D26" s="59" t="s">
        <v>12</v>
      </c>
      <c r="E26" s="30">
        <v>2600</v>
      </c>
      <c r="F26" s="30">
        <v>0</v>
      </c>
      <c r="G26" s="61">
        <f>F26*E26</f>
        <v>0</v>
      </c>
    </row>
    <row r="27" spans="1:7" ht="12.75">
      <c r="A27" s="37" t="s">
        <v>57</v>
      </c>
      <c r="B27" s="38"/>
      <c r="C27" s="39"/>
      <c r="D27" s="37"/>
      <c r="E27" s="40"/>
      <c r="F27" s="40"/>
      <c r="G27" s="24">
        <f>SUM(G28:G29)</f>
        <v>0</v>
      </c>
    </row>
    <row r="28" spans="1:7" s="41" customFormat="1" ht="25.5">
      <c r="A28" s="15" t="s">
        <v>6</v>
      </c>
      <c r="B28" s="36" t="s">
        <v>78</v>
      </c>
      <c r="C28" s="16" t="s">
        <v>95</v>
      </c>
      <c r="D28" s="15" t="s">
        <v>12</v>
      </c>
      <c r="E28" s="17">
        <v>2080</v>
      </c>
      <c r="F28" s="17">
        <v>0</v>
      </c>
      <c r="G28" s="18">
        <f>F28*E28</f>
        <v>0</v>
      </c>
    </row>
    <row r="29" spans="1:7" ht="12.75">
      <c r="A29" s="15" t="s">
        <v>8</v>
      </c>
      <c r="B29" s="16" t="s">
        <v>79</v>
      </c>
      <c r="C29" s="16"/>
      <c r="D29" s="15" t="s">
        <v>18</v>
      </c>
      <c r="E29" s="63">
        <v>72</v>
      </c>
      <c r="F29" s="27">
        <v>0</v>
      </c>
      <c r="G29" s="28">
        <f>E29*F29</f>
        <v>0</v>
      </c>
    </row>
    <row r="30" spans="1:7" ht="12.75">
      <c r="A30" s="37" t="s">
        <v>61</v>
      </c>
      <c r="B30" s="38"/>
      <c r="C30" s="39"/>
      <c r="D30" s="37"/>
      <c r="E30" s="40"/>
      <c r="G30" s="24">
        <f>SUM(G31:G32)</f>
        <v>0</v>
      </c>
    </row>
    <row r="31" spans="1:7" s="41" customFormat="1" ht="12.75">
      <c r="A31" s="15" t="s">
        <v>6</v>
      </c>
      <c r="B31" s="34" t="s">
        <v>23</v>
      </c>
      <c r="C31" s="16"/>
      <c r="D31" s="15" t="s">
        <v>12</v>
      </c>
      <c r="E31" s="17">
        <v>507</v>
      </c>
      <c r="F31" s="17">
        <v>0</v>
      </c>
      <c r="G31" s="18">
        <f>F31*E31</f>
        <v>0</v>
      </c>
    </row>
    <row r="32" spans="1:7" s="41" customFormat="1" ht="12.75">
      <c r="A32" s="15" t="s">
        <v>8</v>
      </c>
      <c r="B32" s="34" t="s">
        <v>24</v>
      </c>
      <c r="C32" s="16"/>
      <c r="D32" s="15" t="s">
        <v>12</v>
      </c>
      <c r="E32" s="17">
        <v>507</v>
      </c>
      <c r="F32" s="17">
        <v>0</v>
      </c>
      <c r="G32" s="18">
        <f>F32*E32</f>
        <v>0</v>
      </c>
    </row>
    <row r="33" spans="1:5" ht="12.75">
      <c r="A33" s="15"/>
      <c r="B33" s="16"/>
      <c r="C33" s="16"/>
      <c r="D33" s="15"/>
      <c r="E33" s="63"/>
    </row>
    <row r="34" spans="1:7" ht="12.75">
      <c r="A34" s="37" t="s">
        <v>58</v>
      </c>
      <c r="B34" s="38"/>
      <c r="C34" s="39"/>
      <c r="D34" s="37"/>
      <c r="E34" s="40"/>
      <c r="F34" s="40"/>
      <c r="G34" s="24">
        <f>G35+G38+G42</f>
        <v>0</v>
      </c>
    </row>
    <row r="35" spans="1:7" s="62" customFormat="1" ht="12.75">
      <c r="A35" s="37" t="s">
        <v>59</v>
      </c>
      <c r="B35" s="38"/>
      <c r="C35" s="39"/>
      <c r="D35" s="37"/>
      <c r="E35" s="40"/>
      <c r="F35" s="40"/>
      <c r="G35" s="24">
        <f>SUM(G36:G37)</f>
        <v>0</v>
      </c>
    </row>
    <row r="36" spans="1:7" s="23" customFormat="1" ht="25.5">
      <c r="A36" s="15" t="s">
        <v>8</v>
      </c>
      <c r="B36" s="34" t="s">
        <v>25</v>
      </c>
      <c r="C36" s="25" t="s">
        <v>80</v>
      </c>
      <c r="D36" s="15" t="s">
        <v>18</v>
      </c>
      <c r="E36" s="17">
        <v>564</v>
      </c>
      <c r="F36" s="17">
        <v>0</v>
      </c>
      <c r="G36" s="18">
        <f>F36*E36</f>
        <v>0</v>
      </c>
    </row>
    <row r="37" spans="1:7" ht="25.5">
      <c r="A37" s="59" t="s">
        <v>9</v>
      </c>
      <c r="B37" s="60" t="s">
        <v>81</v>
      </c>
      <c r="C37" s="64" t="s">
        <v>82</v>
      </c>
      <c r="D37" s="59" t="s">
        <v>12</v>
      </c>
      <c r="E37" s="30">
        <v>1525</v>
      </c>
      <c r="F37" s="30">
        <v>0</v>
      </c>
      <c r="G37" s="61">
        <f>F37*E37</f>
        <v>0</v>
      </c>
    </row>
    <row r="38" spans="1:7" ht="12.75">
      <c r="A38" s="37" t="s">
        <v>60</v>
      </c>
      <c r="B38" s="38"/>
      <c r="C38" s="39"/>
      <c r="D38" s="37"/>
      <c r="E38" s="40"/>
      <c r="F38" s="40"/>
      <c r="G38" s="24">
        <f>SUM(G39:G41)</f>
        <v>0</v>
      </c>
    </row>
    <row r="39" spans="1:7" s="41" customFormat="1" ht="25.5">
      <c r="A39" s="15" t="s">
        <v>8</v>
      </c>
      <c r="B39" s="60" t="s">
        <v>83</v>
      </c>
      <c r="C39" s="25" t="s">
        <v>84</v>
      </c>
      <c r="D39" s="15" t="s">
        <v>12</v>
      </c>
      <c r="E39" s="17">
        <v>1495</v>
      </c>
      <c r="F39" s="17">
        <v>0</v>
      </c>
      <c r="G39" s="18">
        <f>F39*E39</f>
        <v>0</v>
      </c>
    </row>
    <row r="40" spans="1:7" ht="25.5">
      <c r="A40" s="26" t="s">
        <v>9</v>
      </c>
      <c r="B40" s="34" t="s">
        <v>26</v>
      </c>
      <c r="C40" s="16"/>
      <c r="D40" s="15" t="s">
        <v>12</v>
      </c>
      <c r="E40" s="17">
        <v>33.5</v>
      </c>
      <c r="F40" s="17">
        <v>0</v>
      </c>
      <c r="G40" s="18">
        <f>F40*E40</f>
        <v>0</v>
      </c>
    </row>
    <row r="41" spans="1:7" ht="12.75">
      <c r="A41" s="26" t="s">
        <v>16</v>
      </c>
      <c r="B41" s="34" t="s">
        <v>27</v>
      </c>
      <c r="C41" s="16"/>
      <c r="D41" s="15" t="s">
        <v>12</v>
      </c>
      <c r="E41" s="17">
        <v>33.5</v>
      </c>
      <c r="F41" s="17">
        <v>0</v>
      </c>
      <c r="G41" s="18">
        <f>F41*E41</f>
        <v>0</v>
      </c>
    </row>
    <row r="42" spans="1:7" s="41" customFormat="1" ht="12.75">
      <c r="A42" s="37" t="s">
        <v>70</v>
      </c>
      <c r="B42" s="38"/>
      <c r="C42" s="39"/>
      <c r="D42" s="37"/>
      <c r="E42" s="40"/>
      <c r="F42" s="40"/>
      <c r="G42" s="24">
        <f>SUM(G43:G43)</f>
        <v>0</v>
      </c>
    </row>
    <row r="43" spans="1:7" ht="25.5">
      <c r="A43" s="15" t="s">
        <v>6</v>
      </c>
      <c r="B43" s="36" t="s">
        <v>85</v>
      </c>
      <c r="C43" s="25" t="s">
        <v>86</v>
      </c>
      <c r="D43" s="15" t="s">
        <v>14</v>
      </c>
      <c r="E43" s="17">
        <v>65</v>
      </c>
      <c r="F43" s="17">
        <v>0</v>
      </c>
      <c r="G43" s="18">
        <f>F43*E43</f>
        <v>0</v>
      </c>
    </row>
    <row r="44" spans="1:7" s="41" customFormat="1" ht="12.75">
      <c r="A44" s="37" t="s">
        <v>129</v>
      </c>
      <c r="B44" s="38"/>
      <c r="C44" s="39"/>
      <c r="D44" s="37"/>
      <c r="E44" s="40"/>
      <c r="F44" s="40"/>
      <c r="G44" s="24">
        <f>SUM(G45:G45)</f>
        <v>0</v>
      </c>
    </row>
    <row r="45" spans="1:7" ht="25.5">
      <c r="A45" s="15" t="s">
        <v>6</v>
      </c>
      <c r="B45" s="36" t="s">
        <v>130</v>
      </c>
      <c r="C45" s="25" t="s">
        <v>131</v>
      </c>
      <c r="D45" s="26" t="s">
        <v>12</v>
      </c>
      <c r="E45" s="17">
        <v>127</v>
      </c>
      <c r="F45" s="17">
        <v>0</v>
      </c>
      <c r="G45" s="18">
        <f>F45*E45</f>
        <v>0</v>
      </c>
    </row>
    <row r="46" spans="1:7" ht="12.75">
      <c r="A46" s="37" t="s">
        <v>87</v>
      </c>
      <c r="B46" s="38"/>
      <c r="C46" s="39"/>
      <c r="D46" s="37"/>
      <c r="E46" s="40"/>
      <c r="F46" s="40"/>
      <c r="G46" s="24">
        <f>G47+G51</f>
        <v>0</v>
      </c>
    </row>
    <row r="47" spans="1:7" ht="12.75">
      <c r="A47" s="37" t="s">
        <v>119</v>
      </c>
      <c r="B47" s="38"/>
      <c r="C47" s="39"/>
      <c r="D47" s="37"/>
      <c r="E47" s="40"/>
      <c r="F47" s="40"/>
      <c r="G47" s="24">
        <f>SUM(G48:G50)</f>
        <v>0</v>
      </c>
    </row>
    <row r="48" spans="1:7" ht="31.5" customHeight="1">
      <c r="A48" s="15" t="s">
        <v>6</v>
      </c>
      <c r="B48" s="36" t="s">
        <v>121</v>
      </c>
      <c r="C48" s="25" t="s">
        <v>120</v>
      </c>
      <c r="D48" s="15" t="s">
        <v>14</v>
      </c>
      <c r="E48" s="17">
        <v>318</v>
      </c>
      <c r="F48" s="17">
        <v>0</v>
      </c>
      <c r="G48" s="18">
        <f>F48*E48</f>
        <v>0</v>
      </c>
    </row>
    <row r="49" spans="1:7" ht="12.75">
      <c r="A49" s="26" t="s">
        <v>8</v>
      </c>
      <c r="B49" s="36" t="s">
        <v>122</v>
      </c>
      <c r="C49" s="25" t="s">
        <v>146</v>
      </c>
      <c r="D49" s="15" t="s">
        <v>14</v>
      </c>
      <c r="E49" s="17">
        <v>213</v>
      </c>
      <c r="F49" s="17">
        <v>0</v>
      </c>
      <c r="G49" s="18">
        <f>F49*E49</f>
        <v>0</v>
      </c>
    </row>
    <row r="50" spans="1:7" ht="12.75">
      <c r="A50" s="26" t="s">
        <v>9</v>
      </c>
      <c r="B50" s="36" t="s">
        <v>147</v>
      </c>
      <c r="C50" s="25" t="s">
        <v>148</v>
      </c>
      <c r="D50" s="15" t="s">
        <v>14</v>
      </c>
      <c r="E50" s="17">
        <v>200</v>
      </c>
      <c r="F50" s="17">
        <v>0</v>
      </c>
      <c r="G50" s="18">
        <f>F50*E50</f>
        <v>0</v>
      </c>
    </row>
    <row r="51" spans="1:7" ht="12.75">
      <c r="A51" s="37" t="s">
        <v>123</v>
      </c>
      <c r="B51" s="38"/>
      <c r="C51" s="39"/>
      <c r="D51" s="37"/>
      <c r="E51" s="40"/>
      <c r="F51" s="40"/>
      <c r="G51" s="24">
        <f>G52+G55+G62</f>
        <v>0</v>
      </c>
    </row>
    <row r="52" spans="1:7" s="41" customFormat="1" ht="12.75">
      <c r="A52" s="37" t="s">
        <v>124</v>
      </c>
      <c r="B52" s="38"/>
      <c r="C52" s="39"/>
      <c r="D52" s="37"/>
      <c r="E52" s="40"/>
      <c r="F52" s="40"/>
      <c r="G52" s="24">
        <f>SUM(G53)</f>
        <v>0</v>
      </c>
    </row>
    <row r="53" spans="1:7" ht="12.75">
      <c r="A53" s="15" t="s">
        <v>6</v>
      </c>
      <c r="B53" s="34" t="s">
        <v>103</v>
      </c>
      <c r="C53" s="16" t="s">
        <v>104</v>
      </c>
      <c r="D53" s="15" t="s">
        <v>14</v>
      </c>
      <c r="E53" s="17">
        <v>264</v>
      </c>
      <c r="F53" s="17">
        <v>0</v>
      </c>
      <c r="G53" s="18">
        <f>F53*E53</f>
        <v>0</v>
      </c>
    </row>
    <row r="54" spans="1:7" ht="25.5">
      <c r="A54" s="26" t="s">
        <v>8</v>
      </c>
      <c r="B54" s="36" t="s">
        <v>145</v>
      </c>
      <c r="C54" s="25" t="s">
        <v>144</v>
      </c>
      <c r="D54" s="26" t="s">
        <v>10</v>
      </c>
      <c r="E54" s="17">
        <v>1</v>
      </c>
      <c r="F54" s="17">
        <v>0</v>
      </c>
      <c r="G54" s="18">
        <f>F54*E54</f>
        <v>0</v>
      </c>
    </row>
    <row r="55" spans="1:7" s="41" customFormat="1" ht="12.75">
      <c r="A55" s="37" t="s">
        <v>125</v>
      </c>
      <c r="B55" s="38"/>
      <c r="C55" s="39"/>
      <c r="D55" s="37"/>
      <c r="E55" s="40"/>
      <c r="F55" s="40"/>
      <c r="G55" s="24">
        <f>G56+G58</f>
        <v>0</v>
      </c>
    </row>
    <row r="56" spans="1:7" s="41" customFormat="1" ht="12.75">
      <c r="A56" s="37" t="s">
        <v>126</v>
      </c>
      <c r="B56" s="38"/>
      <c r="C56" s="39"/>
      <c r="D56" s="37"/>
      <c r="E56" s="40"/>
      <c r="F56" s="40"/>
      <c r="G56" s="24">
        <f>SUM(G57:G57)</f>
        <v>0</v>
      </c>
    </row>
    <row r="57" spans="1:7" ht="12.75">
      <c r="A57" s="15" t="s">
        <v>6</v>
      </c>
      <c r="B57" s="34" t="s">
        <v>96</v>
      </c>
      <c r="C57" s="25" t="s">
        <v>97</v>
      </c>
      <c r="D57" s="15" t="s">
        <v>18</v>
      </c>
      <c r="E57" s="17">
        <v>713</v>
      </c>
      <c r="F57" s="17">
        <v>0</v>
      </c>
      <c r="G57" s="18">
        <f>F57*E57</f>
        <v>0</v>
      </c>
    </row>
    <row r="58" spans="1:7" s="41" customFormat="1" ht="12.75">
      <c r="A58" s="37" t="s">
        <v>127</v>
      </c>
      <c r="B58" s="38"/>
      <c r="C58" s="39"/>
      <c r="D58" s="37"/>
      <c r="E58" s="40"/>
      <c r="F58" s="40"/>
      <c r="G58" s="24">
        <f>SUM(G59:G61)</f>
        <v>0</v>
      </c>
    </row>
    <row r="59" spans="1:7" ht="25.5">
      <c r="A59" s="15" t="s">
        <v>6</v>
      </c>
      <c r="B59" s="34" t="s">
        <v>98</v>
      </c>
      <c r="C59" s="16"/>
      <c r="D59" s="15" t="s">
        <v>18</v>
      </c>
      <c r="E59" s="17">
        <v>27</v>
      </c>
      <c r="F59" s="17">
        <v>0</v>
      </c>
      <c r="G59" s="18">
        <f>F59*E59</f>
        <v>0</v>
      </c>
    </row>
    <row r="60" spans="1:7" ht="25.5">
      <c r="A60" s="15" t="s">
        <v>8</v>
      </c>
      <c r="B60" s="36" t="s">
        <v>99</v>
      </c>
      <c r="C60" s="25" t="s">
        <v>100</v>
      </c>
      <c r="D60" s="15" t="s">
        <v>18</v>
      </c>
      <c r="E60" s="17">
        <v>212</v>
      </c>
      <c r="F60" s="17">
        <v>0</v>
      </c>
      <c r="G60" s="18">
        <f>F60*E60</f>
        <v>0</v>
      </c>
    </row>
    <row r="61" spans="1:7" ht="38.25">
      <c r="A61" s="15" t="s">
        <v>9</v>
      </c>
      <c r="B61" s="36" t="s">
        <v>101</v>
      </c>
      <c r="C61" s="25" t="s">
        <v>102</v>
      </c>
      <c r="D61" s="15" t="s">
        <v>18</v>
      </c>
      <c r="E61" s="17">
        <v>474</v>
      </c>
      <c r="F61" s="17">
        <v>0</v>
      </c>
      <c r="G61" s="18">
        <f>F61*E61</f>
        <v>0</v>
      </c>
    </row>
    <row r="62" spans="1:7" s="62" customFormat="1" ht="12.75">
      <c r="A62" s="37" t="s">
        <v>128</v>
      </c>
      <c r="B62" s="38"/>
      <c r="C62" s="39"/>
      <c r="D62" s="37"/>
      <c r="E62" s="40"/>
      <c r="F62" s="40"/>
      <c r="G62" s="24">
        <f>SUM(G63:G71)</f>
        <v>0</v>
      </c>
    </row>
    <row r="63" spans="1:7" s="41" customFormat="1" ht="51">
      <c r="A63" s="15" t="s">
        <v>6</v>
      </c>
      <c r="B63" s="36" t="s">
        <v>133</v>
      </c>
      <c r="C63" s="25" t="s">
        <v>132</v>
      </c>
      <c r="D63" s="26" t="s">
        <v>10</v>
      </c>
      <c r="E63" s="17">
        <v>6</v>
      </c>
      <c r="F63" s="17">
        <v>0</v>
      </c>
      <c r="G63" s="18">
        <f aca="true" t="shared" si="0" ref="G63:G71">F63*E63</f>
        <v>0</v>
      </c>
    </row>
    <row r="64" spans="1:7" ht="25.5">
      <c r="A64" s="26" t="s">
        <v>8</v>
      </c>
      <c r="B64" s="34" t="s">
        <v>114</v>
      </c>
      <c r="C64" s="25" t="s">
        <v>117</v>
      </c>
      <c r="D64" s="26" t="s">
        <v>14</v>
      </c>
      <c r="E64" s="27">
        <v>12.5</v>
      </c>
      <c r="F64" s="27">
        <v>0</v>
      </c>
      <c r="G64" s="28">
        <f t="shared" si="0"/>
        <v>0</v>
      </c>
    </row>
    <row r="65" spans="1:7" ht="12.75">
      <c r="A65" s="26" t="s">
        <v>9</v>
      </c>
      <c r="B65" s="34" t="s">
        <v>105</v>
      </c>
      <c r="C65" s="16" t="s">
        <v>106</v>
      </c>
      <c r="D65" s="15" t="s">
        <v>14</v>
      </c>
      <c r="E65" s="17">
        <v>264</v>
      </c>
      <c r="F65" s="17">
        <v>0</v>
      </c>
      <c r="G65" s="18">
        <f t="shared" si="0"/>
        <v>0</v>
      </c>
    </row>
    <row r="66" spans="1:7" ht="12.75">
      <c r="A66" s="26" t="s">
        <v>16</v>
      </c>
      <c r="B66" s="34" t="s">
        <v>107</v>
      </c>
      <c r="C66" s="16" t="s">
        <v>108</v>
      </c>
      <c r="D66" s="15" t="s">
        <v>10</v>
      </c>
      <c r="E66" s="17">
        <v>6</v>
      </c>
      <c r="F66" s="17">
        <v>0</v>
      </c>
      <c r="G66" s="18">
        <f t="shared" si="0"/>
        <v>0</v>
      </c>
    </row>
    <row r="67" spans="1:7" ht="25.5">
      <c r="A67" s="26" t="s">
        <v>17</v>
      </c>
      <c r="B67" s="34" t="s">
        <v>109</v>
      </c>
      <c r="C67" s="16" t="s">
        <v>110</v>
      </c>
      <c r="D67" s="15" t="s">
        <v>14</v>
      </c>
      <c r="E67" s="17">
        <v>276.5</v>
      </c>
      <c r="F67" s="17">
        <v>0</v>
      </c>
      <c r="G67" s="18">
        <f t="shared" si="0"/>
        <v>0</v>
      </c>
    </row>
    <row r="68" spans="1:7" ht="38.25">
      <c r="A68" s="26" t="s">
        <v>28</v>
      </c>
      <c r="B68" s="36" t="s">
        <v>112</v>
      </c>
      <c r="C68" s="25" t="s">
        <v>134</v>
      </c>
      <c r="D68" s="15" t="s">
        <v>10</v>
      </c>
      <c r="E68" s="17">
        <v>6</v>
      </c>
      <c r="F68" s="17">
        <v>0</v>
      </c>
      <c r="G68" s="18">
        <f t="shared" si="0"/>
        <v>0</v>
      </c>
    </row>
    <row r="69" spans="1:7" ht="25.5">
      <c r="A69" s="26" t="s">
        <v>111</v>
      </c>
      <c r="B69" s="34" t="s">
        <v>114</v>
      </c>
      <c r="C69" s="16" t="s">
        <v>115</v>
      </c>
      <c r="D69" s="15" t="s">
        <v>14</v>
      </c>
      <c r="E69" s="17">
        <v>264</v>
      </c>
      <c r="F69" s="17">
        <v>0</v>
      </c>
      <c r="G69" s="18">
        <f t="shared" si="0"/>
        <v>0</v>
      </c>
    </row>
    <row r="70" spans="1:7" ht="38.25">
      <c r="A70" s="4" t="s">
        <v>113</v>
      </c>
      <c r="B70" s="34" t="s">
        <v>116</v>
      </c>
      <c r="C70" s="25" t="s">
        <v>118</v>
      </c>
      <c r="D70" s="15" t="s">
        <v>10</v>
      </c>
      <c r="E70" s="17">
        <v>1</v>
      </c>
      <c r="F70" s="17">
        <v>0</v>
      </c>
      <c r="G70" s="18">
        <f t="shared" si="0"/>
        <v>0</v>
      </c>
    </row>
    <row r="71" spans="1:7" ht="25.5">
      <c r="A71" s="72" t="s">
        <v>141</v>
      </c>
      <c r="B71" s="36" t="s">
        <v>142</v>
      </c>
      <c r="C71" s="25" t="s">
        <v>143</v>
      </c>
      <c r="D71" s="15" t="s">
        <v>10</v>
      </c>
      <c r="E71" s="17">
        <v>1</v>
      </c>
      <c r="F71" s="17">
        <v>0</v>
      </c>
      <c r="G71" s="18">
        <f t="shared" si="0"/>
        <v>0</v>
      </c>
    </row>
    <row r="72" spans="1:7" s="62" customFormat="1" ht="12.75">
      <c r="A72" s="79" t="s">
        <v>89</v>
      </c>
      <c r="B72" s="80"/>
      <c r="C72" s="81"/>
      <c r="D72" s="79"/>
      <c r="E72" s="82"/>
      <c r="F72" s="82"/>
      <c r="G72" s="83">
        <f>G73+G78+G81</f>
        <v>0</v>
      </c>
    </row>
    <row r="73" spans="1:7" ht="12.75">
      <c r="A73" s="37" t="s">
        <v>90</v>
      </c>
      <c r="B73" s="38"/>
      <c r="C73" s="39"/>
      <c r="D73" s="37"/>
      <c r="E73" s="40"/>
      <c r="F73" s="40"/>
      <c r="G73" s="24">
        <f>SUM(G74:G77)</f>
        <v>0</v>
      </c>
    </row>
    <row r="74" spans="1:7" ht="25.5">
      <c r="A74" s="15" t="s">
        <v>6</v>
      </c>
      <c r="B74" s="34" t="s">
        <v>29</v>
      </c>
      <c r="C74" s="16" t="s">
        <v>30</v>
      </c>
      <c r="D74" s="15" t="s">
        <v>10</v>
      </c>
      <c r="E74" s="17">
        <v>2</v>
      </c>
      <c r="F74" s="17">
        <v>0</v>
      </c>
      <c r="G74" s="18">
        <f>F74*E74</f>
        <v>0</v>
      </c>
    </row>
    <row r="75" spans="1:7" ht="25.5">
      <c r="A75" s="15" t="s">
        <v>8</v>
      </c>
      <c r="B75" s="34" t="s">
        <v>31</v>
      </c>
      <c r="C75" s="16"/>
      <c r="D75" s="15" t="s">
        <v>10</v>
      </c>
      <c r="E75" s="17">
        <v>1</v>
      </c>
      <c r="F75" s="17">
        <v>0</v>
      </c>
      <c r="G75" s="18">
        <f>F75*E75</f>
        <v>0</v>
      </c>
    </row>
    <row r="76" spans="1:7" ht="25.5">
      <c r="A76" s="26" t="s">
        <v>16</v>
      </c>
      <c r="B76" s="34" t="s">
        <v>32</v>
      </c>
      <c r="C76" s="25" t="s">
        <v>88</v>
      </c>
      <c r="D76" s="15" t="s">
        <v>10</v>
      </c>
      <c r="E76" s="17">
        <v>1</v>
      </c>
      <c r="F76" s="17">
        <v>0</v>
      </c>
      <c r="G76" s="18">
        <f>F76*E76</f>
        <v>0</v>
      </c>
    </row>
    <row r="77" spans="1:7" ht="25.5">
      <c r="A77" s="26" t="s">
        <v>17</v>
      </c>
      <c r="B77" s="34" t="s">
        <v>33</v>
      </c>
      <c r="C77" s="16" t="s">
        <v>72</v>
      </c>
      <c r="D77" s="15" t="s">
        <v>10</v>
      </c>
      <c r="E77" s="17">
        <v>1</v>
      </c>
      <c r="F77" s="17">
        <v>0</v>
      </c>
      <c r="G77" s="18">
        <f>F77*E77</f>
        <v>0</v>
      </c>
    </row>
    <row r="78" spans="1:7" ht="12.75">
      <c r="A78" s="37" t="s">
        <v>135</v>
      </c>
      <c r="B78" s="38"/>
      <c r="C78" s="39"/>
      <c r="D78" s="37"/>
      <c r="E78" s="40"/>
      <c r="F78" s="40"/>
      <c r="G78" s="24">
        <f>SUM(G79:G80)</f>
        <v>0</v>
      </c>
    </row>
    <row r="79" spans="1:7" ht="54" customHeight="1">
      <c r="A79" s="15" t="s">
        <v>6</v>
      </c>
      <c r="B79" s="36" t="s">
        <v>137</v>
      </c>
      <c r="C79" s="25" t="s">
        <v>136</v>
      </c>
      <c r="D79" s="15" t="s">
        <v>14</v>
      </c>
      <c r="E79" s="17">
        <v>25.5</v>
      </c>
      <c r="F79" s="17">
        <v>0</v>
      </c>
      <c r="G79" s="18">
        <f>F79*E79</f>
        <v>0</v>
      </c>
    </row>
    <row r="80" spans="1:7" ht="54" customHeight="1">
      <c r="A80" s="26" t="s">
        <v>8</v>
      </c>
      <c r="B80" s="36" t="s">
        <v>138</v>
      </c>
      <c r="C80" s="25" t="s">
        <v>136</v>
      </c>
      <c r="D80" s="15" t="s">
        <v>14</v>
      </c>
      <c r="E80" s="17">
        <v>45</v>
      </c>
      <c r="F80" s="17">
        <v>0</v>
      </c>
      <c r="G80" s="18">
        <f>F80*E80</f>
        <v>0</v>
      </c>
    </row>
    <row r="81" spans="1:7" ht="12.75">
      <c r="A81" s="73" t="s">
        <v>150</v>
      </c>
      <c r="B81" s="74"/>
      <c r="C81" s="75"/>
      <c r="D81" s="37"/>
      <c r="E81" s="40"/>
      <c r="F81" s="40"/>
      <c r="G81" s="24">
        <f>SUM(G82)</f>
        <v>0</v>
      </c>
    </row>
    <row r="82" spans="1:7" ht="38.25">
      <c r="A82" s="76" t="s">
        <v>6</v>
      </c>
      <c r="B82" s="77" t="s">
        <v>151</v>
      </c>
      <c r="C82" s="78" t="s">
        <v>149</v>
      </c>
      <c r="D82" s="15" t="s">
        <v>14</v>
      </c>
      <c r="E82" s="17">
        <v>12</v>
      </c>
      <c r="F82" s="17">
        <v>0</v>
      </c>
      <c r="G82" s="18">
        <f>F82*E82</f>
        <v>0</v>
      </c>
    </row>
    <row r="83" spans="1:7" ht="12.75">
      <c r="A83" s="37" t="s">
        <v>71</v>
      </c>
      <c r="B83" s="38"/>
      <c r="C83" s="39"/>
      <c r="D83" s="37"/>
      <c r="E83" s="40"/>
      <c r="F83" s="40"/>
      <c r="G83" s="24">
        <f>G84</f>
        <v>0</v>
      </c>
    </row>
    <row r="84" spans="1:7" ht="12.75">
      <c r="A84" s="37" t="s">
        <v>91</v>
      </c>
      <c r="B84" s="34"/>
      <c r="C84" s="16"/>
      <c r="D84" s="15"/>
      <c r="E84" s="17"/>
      <c r="F84" s="17"/>
      <c r="G84" s="24">
        <f>SUM(G85:G89)</f>
        <v>0</v>
      </c>
    </row>
    <row r="85" spans="1:7" ht="18" customHeight="1">
      <c r="A85" s="15" t="s">
        <v>6</v>
      </c>
      <c r="B85" s="34" t="s">
        <v>36</v>
      </c>
      <c r="C85" s="16"/>
      <c r="D85" s="15" t="s">
        <v>35</v>
      </c>
      <c r="E85" s="17">
        <v>5</v>
      </c>
      <c r="F85" s="17">
        <v>0</v>
      </c>
      <c r="G85" s="18">
        <f>F85*E85</f>
        <v>0</v>
      </c>
    </row>
    <row r="86" spans="1:7" ht="12.75">
      <c r="A86" s="15" t="s">
        <v>8</v>
      </c>
      <c r="B86" s="34" t="s">
        <v>37</v>
      </c>
      <c r="C86" s="16"/>
      <c r="D86" s="15" t="s">
        <v>10</v>
      </c>
      <c r="E86" s="17">
        <v>1</v>
      </c>
      <c r="F86" s="17">
        <v>0</v>
      </c>
      <c r="G86" s="18">
        <f>F86*E86</f>
        <v>0</v>
      </c>
    </row>
    <row r="87" spans="1:7" ht="12.75">
      <c r="A87" s="15" t="s">
        <v>9</v>
      </c>
      <c r="B87" s="34" t="s">
        <v>39</v>
      </c>
      <c r="C87" s="16"/>
      <c r="D87" s="15" t="s">
        <v>38</v>
      </c>
      <c r="E87" s="17">
        <v>10</v>
      </c>
      <c r="F87" s="17">
        <v>0</v>
      </c>
      <c r="G87" s="18">
        <f>F87*E87</f>
        <v>0</v>
      </c>
    </row>
    <row r="88" spans="1:7" ht="25.5">
      <c r="A88" s="15" t="s">
        <v>16</v>
      </c>
      <c r="B88" s="34" t="s">
        <v>40</v>
      </c>
      <c r="C88" s="16"/>
      <c r="D88" s="15" t="s">
        <v>10</v>
      </c>
      <c r="E88" s="17">
        <v>1</v>
      </c>
      <c r="F88" s="17">
        <v>0</v>
      </c>
      <c r="G88" s="18">
        <f>F88*E88</f>
        <v>0</v>
      </c>
    </row>
    <row r="89" spans="1:7" ht="12.75">
      <c r="A89" s="15" t="s">
        <v>17</v>
      </c>
      <c r="B89" s="34" t="s">
        <v>41</v>
      </c>
      <c r="C89" s="16"/>
      <c r="D89" s="15" t="s">
        <v>10</v>
      </c>
      <c r="E89" s="17">
        <v>1</v>
      </c>
      <c r="F89" s="17">
        <v>0</v>
      </c>
      <c r="G89" s="18">
        <f>F89*E89</f>
        <v>0</v>
      </c>
    </row>
    <row r="90" spans="6:7" ht="12.75">
      <c r="F90" s="21" t="s">
        <v>43</v>
      </c>
      <c r="G90" s="22">
        <f>G83+G46+G34+G20+G5</f>
        <v>0</v>
      </c>
    </row>
    <row r="91" spans="6:7" ht="12.75">
      <c r="F91" s="21" t="s">
        <v>44</v>
      </c>
      <c r="G91" s="22">
        <f>G90*0.22</f>
        <v>0</v>
      </c>
    </row>
    <row r="92" spans="6:7" ht="12.75">
      <c r="F92" s="21" t="s">
        <v>45</v>
      </c>
      <c r="G92" s="22">
        <f>SUM(G90:G91)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70" r:id="rId1"/>
  <headerFooter alignWithMargins="0">
    <oddHeader>&amp;L&amp;8Rekonstrukcija dostopne ceste Raški Dol do Zavoda Antona Martina Slomška
&amp;RPZI</oddHeader>
    <oddFooter>&amp;L&amp;8Geotada Darko Recek s.p., Partizanska cesta 37, 2000 Maribor&amp;C&amp;8Št. projekta: Geotada 2017-274&amp;R&amp;8Stran: &amp;P/&amp;N</oddFooter>
  </headerFooter>
  <rowBreaks count="2" manualBreakCount="2">
    <brk id="33" max="6" man="1"/>
    <brk id="66" max="6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5:C32"/>
  <sheetViews>
    <sheetView view="pageBreakPreview" zoomScaleSheetLayoutView="100" zoomScalePageLayoutView="0" workbookViewId="0" topLeftCell="A13">
      <selection activeCell="B27" sqref="B27"/>
    </sheetView>
  </sheetViews>
  <sheetFormatPr defaultColWidth="9.140625" defaultRowHeight="12.75"/>
  <cols>
    <col min="2" max="2" width="41.421875" style="0" customWidth="1"/>
    <col min="3" max="3" width="21.00390625" style="0" customWidth="1"/>
  </cols>
  <sheetData>
    <row r="22" ht="10.5" customHeight="1"/>
    <row r="24" ht="13.5" thickBot="1"/>
    <row r="25" spans="2:3" s="9" customFormat="1" ht="23.25" customHeight="1">
      <c r="B25" s="47" t="s">
        <v>46</v>
      </c>
      <c r="C25" s="48" t="s">
        <v>47</v>
      </c>
    </row>
    <row r="26" spans="2:3" ht="23.25" customHeight="1">
      <c r="B26" s="49" t="s">
        <v>93</v>
      </c>
      <c r="C26" s="50">
        <f>Cesta!G90</f>
        <v>0</v>
      </c>
    </row>
    <row r="27" spans="2:3" ht="12.75">
      <c r="B27" s="49"/>
      <c r="C27" s="50"/>
    </row>
    <row r="28" spans="2:3" ht="12.75">
      <c r="B28" s="51" t="s">
        <v>43</v>
      </c>
      <c r="C28" s="50">
        <f>SUM(C26:C27)</f>
        <v>0</v>
      </c>
    </row>
    <row r="29" spans="2:3" ht="12.75">
      <c r="B29" s="51" t="s">
        <v>44</v>
      </c>
      <c r="C29" s="50">
        <f>C28*0.22</f>
        <v>0</v>
      </c>
    </row>
    <row r="30" spans="2:3" ht="13.5" thickBot="1">
      <c r="B30" s="52" t="s">
        <v>48</v>
      </c>
      <c r="C30" s="53">
        <f>C28+C29</f>
        <v>0</v>
      </c>
    </row>
    <row r="32" ht="12.75">
      <c r="C32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&amp;L&amp;8Rekonstrukcija dostopne ceste Raški Dol do Zavoda Antona Martina Slomška
&amp;R&amp;8PZI</oddHeader>
    <oddFooter>&amp;L&amp;8Geotada Darko Recek s.p., 
Partizanska cesta 37, 2000 Maribor&amp;C&amp;8Št. projekta: Geotada 2017 - 274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Rok SELINŠEK</cp:lastModifiedBy>
  <cp:lastPrinted>2018-05-10T21:23:08Z</cp:lastPrinted>
  <dcterms:created xsi:type="dcterms:W3CDTF">2004-11-23T09:42:44Z</dcterms:created>
  <dcterms:modified xsi:type="dcterms:W3CDTF">2018-08-08T12:56:16Z</dcterms:modified>
  <cp:category/>
  <cp:version/>
  <cp:contentType/>
  <cp:contentStatus/>
</cp:coreProperties>
</file>