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oraba nam.prih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<sst xmlns="http://schemas.openxmlformats.org/spreadsheetml/2006/main" count="90" uniqueCount="74">
  <si>
    <t>2. PORABA  NAMENSKIH  PREJEMKOV  V  LETU  2001</t>
  </si>
  <si>
    <t>(po odloku o proračunu in 80. členu ZJF)</t>
  </si>
  <si>
    <t>Namenski prejemek</t>
  </si>
  <si>
    <t>Namenski izdatek</t>
  </si>
  <si>
    <t>Integralni viri</t>
  </si>
  <si>
    <t>Konto</t>
  </si>
  <si>
    <t>naziv</t>
  </si>
  <si>
    <t>znesek</t>
  </si>
  <si>
    <t>SM</t>
  </si>
  <si>
    <t>PP-APP</t>
  </si>
  <si>
    <t>iz integr.vira(7-3)</t>
  </si>
  <si>
    <t>v integr. vir(3-7)</t>
  </si>
  <si>
    <t>Taksa za obrem.vode (državna taksa)</t>
  </si>
  <si>
    <t>0806</t>
  </si>
  <si>
    <t>Izgradnja kanalizacije</t>
  </si>
  <si>
    <t>Turistična taksa</t>
  </si>
  <si>
    <t>0601</t>
  </si>
  <si>
    <t>7420-02</t>
  </si>
  <si>
    <t>LTO - programi</t>
  </si>
  <si>
    <t>Odškodn.za sprem.nam.kmet.zemlj.</t>
  </si>
  <si>
    <t>Urejanje kmet. zemljišč</t>
  </si>
  <si>
    <t>Požarna taksa</t>
  </si>
  <si>
    <t>Program požarnega sklada</t>
  </si>
  <si>
    <t>Priključne takse - skupaj</t>
  </si>
  <si>
    <t>70471500</t>
  </si>
  <si>
    <t>Plinarna d.d.</t>
  </si>
  <si>
    <t>0807</t>
  </si>
  <si>
    <t>1512-01</t>
  </si>
  <si>
    <t>Plinovodi po KS in MČ</t>
  </si>
  <si>
    <t>70471501</t>
  </si>
  <si>
    <t>Vodovod d.d.</t>
  </si>
  <si>
    <t>Izgradnja vodovodov</t>
  </si>
  <si>
    <t>70471502</t>
  </si>
  <si>
    <t>Nigrad d.d.</t>
  </si>
  <si>
    <t>1511-07</t>
  </si>
  <si>
    <t>Izgr.kanaliz.-dok.,pripravlj.dela</t>
  </si>
  <si>
    <t>70471503</t>
  </si>
  <si>
    <t>TOM d.o.o.</t>
  </si>
  <si>
    <t>1512-03</t>
  </si>
  <si>
    <t>Vročevodni razvodi</t>
  </si>
  <si>
    <t>Ekološki tolar - vode</t>
  </si>
  <si>
    <t>0808</t>
  </si>
  <si>
    <t>CČN in kolektor</t>
  </si>
  <si>
    <t>prenos</t>
  </si>
  <si>
    <t>Ekološki tolar - odpadki</t>
  </si>
  <si>
    <t>0809</t>
  </si>
  <si>
    <t>Ravnanje z odpadki</t>
  </si>
  <si>
    <t>Prih. od prodaje premož.-skupaj</t>
  </si>
  <si>
    <t>Odh. iz prodaje premož.-skupaj</t>
  </si>
  <si>
    <t>Prodaja poslovnih prostorov</t>
  </si>
  <si>
    <t>1623-02</t>
  </si>
  <si>
    <t>Rekonstrukcije in adaptacije</t>
  </si>
  <si>
    <t>Prodaja objektov MOM</t>
  </si>
  <si>
    <t>Novogr.,rekonstr.,adap.-ostalo</t>
  </si>
  <si>
    <t>Prodaja stanovanj</t>
  </si>
  <si>
    <t>1544,1545,1546,</t>
  </si>
  <si>
    <t>Stanovanjski sklad</t>
  </si>
  <si>
    <t>1547,8520,8530</t>
  </si>
  <si>
    <t>Prodaja garaž - Hutter</t>
  </si>
  <si>
    <t>Prodaja stavbnih zemljišč</t>
  </si>
  <si>
    <t>Gospodarjenje s SZ</t>
  </si>
  <si>
    <t>Prodaja stavbnih zemljišč - C-4</t>
  </si>
  <si>
    <t>Prodaja stavbnih zemljišč - Interšpar</t>
  </si>
  <si>
    <t>Ureditev območja C-4</t>
  </si>
  <si>
    <t>Prodaja stavbnih zemljišč - Pristan</t>
  </si>
  <si>
    <t>Izgradnja športnih objektov</t>
  </si>
  <si>
    <t>Sredstva iz držav.prorač. za investicije</t>
  </si>
  <si>
    <t>Investicije-dejavnosti(SP 11)-del</t>
  </si>
  <si>
    <t>Obn.objek.in opreme(SP 8)-del</t>
  </si>
  <si>
    <t>Investicije-mestna upr. (SP 10)</t>
  </si>
  <si>
    <t>SKUPAJ</t>
  </si>
  <si>
    <t>brez prenosov</t>
  </si>
  <si>
    <t>SSklad-SP 08</t>
  </si>
  <si>
    <t>skupaj SP11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</si>
</sst>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%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Border="1" applyAlignment="1" quotePrefix="1">
      <alignment horizontal="center"/>
    </xf>
    <xf numFmtId="0" fontId="4" fillId="0" borderId="12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6" xfId="0" applyFont="1" applyBorder="1" applyAlignment="1" quotePrefix="1">
      <alignment horizont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6" fillId="0" borderId="13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&#353;ek\Pl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-prihodki"/>
      <sheetName val="prorač-prihodki (2)"/>
      <sheetName val="splošni del-bilanca"/>
      <sheetName val="splošni del-bilanca (2)"/>
      <sheetName val="odhodki-post-konti"/>
      <sheetName val="odhodki-post-konti (2)"/>
      <sheetName val="odhodki-postavke "/>
      <sheetName val="šifrant"/>
      <sheetName val="odhodki-postavke  (2)"/>
      <sheetName val="šifre-KD"/>
      <sheetName val="DD"/>
      <sheetName val="skupine postavk"/>
      <sheetName val="razdelki"/>
      <sheetName val="razdelki (2)"/>
      <sheetName val="prenos99"/>
      <sheetName val="odd.za finance"/>
      <sheetName val="List10"/>
      <sheetName val="List11"/>
      <sheetName val="List12"/>
      <sheetName val="List13"/>
      <sheetName val="List14"/>
      <sheetName val="List15"/>
      <sheetName val="Lis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5" sqref="A5:C5"/>
    </sheetView>
  </sheetViews>
  <sheetFormatPr defaultColWidth="9.00390625" defaultRowHeight="12.75"/>
  <cols>
    <col min="1" max="1" width="9.125" style="1" customWidth="1"/>
    <col min="2" max="2" width="32.00390625" style="1" customWidth="1"/>
    <col min="3" max="3" width="12.75390625" style="1" bestFit="1" customWidth="1"/>
    <col min="4" max="4" width="9.125" style="1" customWidth="1"/>
    <col min="5" max="5" width="10.625" style="1" customWidth="1"/>
    <col min="6" max="6" width="29.125" style="1" customWidth="1"/>
    <col min="7" max="7" width="13.125" style="1" customWidth="1"/>
    <col min="8" max="8" width="13.875" style="1" customWidth="1"/>
    <col min="9" max="9" width="13.25390625" style="1" customWidth="1"/>
    <col min="10" max="16384" width="9.125" style="1" customWidth="1"/>
  </cols>
  <sheetData>
    <row r="1" ht="12.75">
      <c r="A1" s="7" t="s">
        <v>0</v>
      </c>
    </row>
    <row r="2" ht="12.75">
      <c r="A2" s="5" t="s">
        <v>1</v>
      </c>
    </row>
    <row r="3" ht="12.75">
      <c r="I3" s="10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1" t="s">
        <v>2</v>
      </c>
      <c r="B5" s="11"/>
      <c r="C5" s="11"/>
      <c r="D5" s="12" t="s">
        <v>3</v>
      </c>
      <c r="E5" s="11"/>
      <c r="F5" s="11"/>
      <c r="G5" s="13"/>
      <c r="H5" s="11" t="s">
        <v>4</v>
      </c>
      <c r="I5" s="11"/>
    </row>
    <row r="6" spans="1:9" ht="12.75">
      <c r="A6" s="14" t="s">
        <v>5</v>
      </c>
      <c r="B6" s="15" t="s">
        <v>6</v>
      </c>
      <c r="C6" s="14" t="s">
        <v>7</v>
      </c>
      <c r="D6" s="16" t="s">
        <v>8</v>
      </c>
      <c r="E6" s="15" t="s">
        <v>9</v>
      </c>
      <c r="F6" s="17" t="s">
        <v>6</v>
      </c>
      <c r="G6" s="15" t="s">
        <v>7</v>
      </c>
      <c r="H6" s="18" t="s">
        <v>10</v>
      </c>
      <c r="I6" s="14" t="s">
        <v>11</v>
      </c>
    </row>
    <row r="7" spans="1:9" ht="13.5" thickBot="1">
      <c r="A7" s="19">
        <v>1</v>
      </c>
      <c r="B7" s="20">
        <v>2</v>
      </c>
      <c r="C7" s="19">
        <v>3</v>
      </c>
      <c r="D7" s="21">
        <v>4</v>
      </c>
      <c r="E7" s="20">
        <v>5</v>
      </c>
      <c r="F7" s="19">
        <v>6</v>
      </c>
      <c r="G7" s="20">
        <v>7</v>
      </c>
      <c r="H7" s="22">
        <v>8</v>
      </c>
      <c r="I7" s="19">
        <v>9</v>
      </c>
    </row>
    <row r="8" spans="1:9" ht="9.75" customHeight="1" thickTop="1">
      <c r="A8" s="23"/>
      <c r="B8" s="24"/>
      <c r="C8" s="23"/>
      <c r="D8" s="25"/>
      <c r="E8" s="24"/>
      <c r="F8" s="23"/>
      <c r="G8" s="24"/>
      <c r="H8" s="26"/>
      <c r="I8" s="23"/>
    </row>
    <row r="9" spans="1:8" ht="12.75">
      <c r="A9" s="4">
        <v>704700</v>
      </c>
      <c r="B9" s="24" t="s">
        <v>12</v>
      </c>
      <c r="C9" s="3">
        <v>740000000</v>
      </c>
      <c r="D9" s="27" t="s">
        <v>13</v>
      </c>
      <c r="E9" s="28">
        <v>1511</v>
      </c>
      <c r="F9" s="23" t="s">
        <v>14</v>
      </c>
      <c r="G9" s="29">
        <v>740000000</v>
      </c>
      <c r="H9" s="30">
        <f>G9-C9</f>
        <v>0</v>
      </c>
    </row>
    <row r="10" spans="1:8" ht="12.75">
      <c r="A10" s="4">
        <v>704704</v>
      </c>
      <c r="B10" s="24" t="s">
        <v>15</v>
      </c>
      <c r="C10" s="3">
        <v>17000000</v>
      </c>
      <c r="D10" s="27" t="s">
        <v>16</v>
      </c>
      <c r="E10" s="28" t="s">
        <v>17</v>
      </c>
      <c r="F10" s="23" t="s">
        <v>18</v>
      </c>
      <c r="G10" s="29">
        <v>47487000</v>
      </c>
      <c r="H10" s="30">
        <f>G10-C10</f>
        <v>30487000</v>
      </c>
    </row>
    <row r="11" spans="1:8" ht="12.75">
      <c r="A11" s="4">
        <v>704710</v>
      </c>
      <c r="B11" s="24" t="s">
        <v>19</v>
      </c>
      <c r="C11" s="3">
        <v>12000000</v>
      </c>
      <c r="D11" s="27" t="s">
        <v>16</v>
      </c>
      <c r="E11" s="28">
        <v>1610</v>
      </c>
      <c r="F11" s="23" t="s">
        <v>20</v>
      </c>
      <c r="G11" s="29">
        <v>12000000</v>
      </c>
      <c r="H11" s="30">
        <f>G11-C11</f>
        <v>0</v>
      </c>
    </row>
    <row r="12" spans="1:8" ht="12.75">
      <c r="A12" s="4">
        <v>704713</v>
      </c>
      <c r="B12" s="24" t="s">
        <v>21</v>
      </c>
      <c r="C12" s="3">
        <v>50000000</v>
      </c>
      <c r="D12" s="31">
        <v>1402</v>
      </c>
      <c r="E12" s="28">
        <v>5340</v>
      </c>
      <c r="F12" s="23" t="s">
        <v>22</v>
      </c>
      <c r="G12" s="29">
        <v>50000000</v>
      </c>
      <c r="H12" s="30">
        <f>G12-C12</f>
        <v>0</v>
      </c>
    </row>
    <row r="13" spans="1:9" ht="18.75" customHeight="1">
      <c r="A13" s="4">
        <v>704715</v>
      </c>
      <c r="B13" s="24" t="s">
        <v>23</v>
      </c>
      <c r="C13" s="3">
        <f>SUM(C14:C17)</f>
        <v>95000000</v>
      </c>
      <c r="D13" s="31"/>
      <c r="E13" s="28"/>
      <c r="F13" s="23"/>
      <c r="G13" s="29">
        <f>SUM(G14:G17)</f>
        <v>122790957</v>
      </c>
      <c r="H13" s="30">
        <f>SUM(H14:H17)</f>
        <v>30000000</v>
      </c>
      <c r="I13" s="3">
        <f>SUM(I14:I17)</f>
        <v>2209043</v>
      </c>
    </row>
    <row r="14" spans="1:8" s="40" customFormat="1" ht="12">
      <c r="A14" s="32" t="s">
        <v>24</v>
      </c>
      <c r="B14" s="33" t="s">
        <v>25</v>
      </c>
      <c r="C14" s="34">
        <v>20000000</v>
      </c>
      <c r="D14" s="35" t="s">
        <v>26</v>
      </c>
      <c r="E14" s="36" t="s">
        <v>27</v>
      </c>
      <c r="F14" s="37" t="s">
        <v>28</v>
      </c>
      <c r="G14" s="38">
        <v>30000000</v>
      </c>
      <c r="H14" s="39">
        <f>G14-C14</f>
        <v>10000000</v>
      </c>
    </row>
    <row r="15" spans="1:8" s="40" customFormat="1" ht="12">
      <c r="A15" s="32" t="s">
        <v>29</v>
      </c>
      <c r="B15" s="33" t="s">
        <v>30</v>
      </c>
      <c r="C15" s="34">
        <v>40000000</v>
      </c>
      <c r="D15" s="35" t="s">
        <v>13</v>
      </c>
      <c r="E15" s="36">
        <v>1510</v>
      </c>
      <c r="F15" s="37" t="s">
        <v>31</v>
      </c>
      <c r="G15" s="38">
        <v>40000000</v>
      </c>
      <c r="H15" s="39">
        <f>G15-C15</f>
        <v>0</v>
      </c>
    </row>
    <row r="16" spans="1:9" s="40" customFormat="1" ht="12">
      <c r="A16" s="32" t="s">
        <v>32</v>
      </c>
      <c r="B16" s="33" t="s">
        <v>33</v>
      </c>
      <c r="C16" s="34">
        <v>25000000</v>
      </c>
      <c r="D16" s="16"/>
      <c r="E16" s="36" t="s">
        <v>34</v>
      </c>
      <c r="F16" s="37" t="s">
        <v>35</v>
      </c>
      <c r="G16" s="38">
        <f>20000000+2790957</f>
        <v>22790957</v>
      </c>
      <c r="H16" s="39"/>
      <c r="I16" s="34">
        <f>C16-G16</f>
        <v>2209043</v>
      </c>
    </row>
    <row r="17" spans="1:8" s="40" customFormat="1" ht="12">
      <c r="A17" s="32" t="s">
        <v>36</v>
      </c>
      <c r="B17" s="33" t="s">
        <v>37</v>
      </c>
      <c r="C17" s="34">
        <v>10000000</v>
      </c>
      <c r="D17" s="35" t="s">
        <v>26</v>
      </c>
      <c r="E17" s="36" t="s">
        <v>38</v>
      </c>
      <c r="F17" s="37" t="s">
        <v>39</v>
      </c>
      <c r="G17" s="38">
        <v>30000000</v>
      </c>
      <c r="H17" s="39">
        <f>G17-C17</f>
        <v>20000000</v>
      </c>
    </row>
    <row r="18" spans="1:8" ht="18.75" customHeight="1">
      <c r="A18" s="4">
        <v>71410001</v>
      </c>
      <c r="B18" s="24" t="s">
        <v>40</v>
      </c>
      <c r="C18" s="3">
        <v>330000000</v>
      </c>
      <c r="D18" s="27" t="s">
        <v>41</v>
      </c>
      <c r="E18" s="28">
        <v>1523</v>
      </c>
      <c r="F18" s="23" t="s">
        <v>42</v>
      </c>
      <c r="G18" s="29">
        <v>330000000</v>
      </c>
      <c r="H18" s="30">
        <f>G18-C18</f>
        <v>0</v>
      </c>
    </row>
    <row r="19" spans="1:8" ht="12.75">
      <c r="A19" s="6" t="s">
        <v>43</v>
      </c>
      <c r="B19" s="24" t="s">
        <v>40</v>
      </c>
      <c r="C19" s="3">
        <v>358000000</v>
      </c>
      <c r="D19" s="27" t="s">
        <v>13</v>
      </c>
      <c r="E19" s="28">
        <v>1510</v>
      </c>
      <c r="F19" s="23" t="s">
        <v>31</v>
      </c>
      <c r="G19" s="29">
        <v>358000000</v>
      </c>
      <c r="H19" s="30">
        <f>G19-C19</f>
        <v>0</v>
      </c>
    </row>
    <row r="20" spans="1:8" ht="12.75">
      <c r="A20" s="4">
        <v>71410002</v>
      </c>
      <c r="B20" s="24" t="s">
        <v>44</v>
      </c>
      <c r="C20" s="3">
        <v>210000000</v>
      </c>
      <c r="D20" s="27" t="s">
        <v>45</v>
      </c>
      <c r="E20" s="28">
        <v>1515</v>
      </c>
      <c r="F20" s="23" t="s">
        <v>46</v>
      </c>
      <c r="G20" s="29">
        <v>210000000</v>
      </c>
      <c r="H20" s="30">
        <f>G20-C20</f>
        <v>0</v>
      </c>
    </row>
    <row r="21" spans="1:8" ht="12.75">
      <c r="A21" s="6" t="s">
        <v>43</v>
      </c>
      <c r="B21" s="24" t="s">
        <v>44</v>
      </c>
      <c r="C21" s="3">
        <v>300000000</v>
      </c>
      <c r="D21" s="27" t="s">
        <v>45</v>
      </c>
      <c r="E21" s="28">
        <v>1515</v>
      </c>
      <c r="F21" s="23" t="s">
        <v>46</v>
      </c>
      <c r="G21" s="29">
        <v>300000000</v>
      </c>
      <c r="H21" s="30">
        <f>G21-C21</f>
        <v>0</v>
      </c>
    </row>
    <row r="22" spans="1:9" s="7" customFormat="1" ht="18.75" customHeight="1">
      <c r="A22" s="6"/>
      <c r="B22" s="41" t="s">
        <v>47</v>
      </c>
      <c r="C22" s="8">
        <f>SUM(C23:C31)</f>
        <v>1555274000</v>
      </c>
      <c r="D22" s="42"/>
      <c r="E22" s="43"/>
      <c r="F22" s="41" t="s">
        <v>48</v>
      </c>
      <c r="G22" s="44">
        <f>SUM(G23:G35)</f>
        <v>4459019728</v>
      </c>
      <c r="H22" s="44">
        <f>SUM(H23:H35)</f>
        <v>3086928328</v>
      </c>
      <c r="I22" s="8">
        <f>SUM(I23:I35)</f>
        <v>258000000</v>
      </c>
    </row>
    <row r="23" spans="1:8" s="40" customFormat="1" ht="12">
      <c r="A23" s="45">
        <v>720000</v>
      </c>
      <c r="B23" s="33" t="s">
        <v>49</v>
      </c>
      <c r="C23" s="34">
        <v>34000000</v>
      </c>
      <c r="D23" s="16">
        <v>2003</v>
      </c>
      <c r="E23" s="36" t="s">
        <v>50</v>
      </c>
      <c r="F23" s="37" t="s">
        <v>51</v>
      </c>
      <c r="G23" s="38">
        <f>51000000+1470253</f>
        <v>52470253</v>
      </c>
      <c r="H23" s="39">
        <f>G23-C23</f>
        <v>18470253</v>
      </c>
    </row>
    <row r="24" spans="1:8" s="40" customFormat="1" ht="12">
      <c r="A24" s="45">
        <v>720099</v>
      </c>
      <c r="B24" s="33" t="s">
        <v>52</v>
      </c>
      <c r="C24" s="34">
        <v>10600000</v>
      </c>
      <c r="D24" s="16">
        <v>2003</v>
      </c>
      <c r="E24" s="36">
        <v>1623</v>
      </c>
      <c r="F24" s="37" t="s">
        <v>53</v>
      </c>
      <c r="G24" s="38">
        <f>19000000+3000000+25000000</f>
        <v>47000000</v>
      </c>
      <c r="H24" s="39">
        <f>G24-C24</f>
        <v>36400000</v>
      </c>
    </row>
    <row r="25" spans="1:8" s="40" customFormat="1" ht="12">
      <c r="A25" s="45">
        <v>720001</v>
      </c>
      <c r="B25" s="33" t="s">
        <v>54</v>
      </c>
      <c r="C25" s="34">
        <v>323174000</v>
      </c>
      <c r="D25" s="16">
        <v>1801</v>
      </c>
      <c r="E25" s="46" t="s">
        <v>55</v>
      </c>
      <c r="F25" s="37" t="s">
        <v>56</v>
      </c>
      <c r="G25" s="38">
        <f>102000000+74000000+149300300+105000000+150000000+4148000</f>
        <v>584448300</v>
      </c>
      <c r="H25" s="39">
        <f>G25-C25-C26-C27</f>
        <v>201274300</v>
      </c>
    </row>
    <row r="26" spans="1:8" s="40" customFormat="1" ht="12">
      <c r="A26" s="47" t="s">
        <v>43</v>
      </c>
      <c r="B26" s="33" t="s">
        <v>54</v>
      </c>
      <c r="C26" s="34">
        <v>20000000</v>
      </c>
      <c r="D26" s="16"/>
      <c r="E26" s="46" t="s">
        <v>57</v>
      </c>
      <c r="F26" s="37"/>
      <c r="G26" s="38"/>
      <c r="H26" s="39"/>
    </row>
    <row r="27" spans="1:8" s="40" customFormat="1" ht="12">
      <c r="A27" s="45">
        <v>72009901</v>
      </c>
      <c r="B27" s="33" t="s">
        <v>58</v>
      </c>
      <c r="C27" s="34">
        <v>40000000</v>
      </c>
      <c r="D27" s="16">
        <v>1801</v>
      </c>
      <c r="E27" s="36"/>
      <c r="F27" s="37"/>
      <c r="G27" s="38"/>
      <c r="H27" s="39"/>
    </row>
    <row r="28" spans="1:9" s="40" customFormat="1" ht="12">
      <c r="A28" s="45">
        <v>72210000</v>
      </c>
      <c r="B28" s="33" t="s">
        <v>59</v>
      </c>
      <c r="C28" s="34">
        <v>350000000</v>
      </c>
      <c r="D28" s="16">
        <v>1901</v>
      </c>
      <c r="E28" s="36">
        <v>1636</v>
      </c>
      <c r="F28" s="37" t="s">
        <v>60</v>
      </c>
      <c r="G28" s="38">
        <f>388000000+55000000-1000000</f>
        <v>442000000</v>
      </c>
      <c r="H28" s="39"/>
      <c r="I28" s="34">
        <f>C28+C29-G28</f>
        <v>258000000</v>
      </c>
    </row>
    <row r="29" spans="1:8" s="40" customFormat="1" ht="12">
      <c r="A29" s="45">
        <v>72210001</v>
      </c>
      <c r="B29" s="33" t="s">
        <v>61</v>
      </c>
      <c r="C29" s="34">
        <v>350000000</v>
      </c>
      <c r="D29" s="16">
        <v>1901</v>
      </c>
      <c r="E29" s="36">
        <v>1636</v>
      </c>
      <c r="F29" s="37"/>
      <c r="G29" s="38"/>
      <c r="H29" s="39"/>
    </row>
    <row r="30" spans="1:8" s="40" customFormat="1" ht="12">
      <c r="A30" s="47" t="s">
        <v>43</v>
      </c>
      <c r="B30" s="33" t="s">
        <v>62</v>
      </c>
      <c r="C30" s="34">
        <v>287500000</v>
      </c>
      <c r="D30" s="16">
        <v>1901</v>
      </c>
      <c r="E30" s="36">
        <v>1632</v>
      </c>
      <c r="F30" s="37" t="s">
        <v>63</v>
      </c>
      <c r="G30" s="38">
        <v>287500000</v>
      </c>
      <c r="H30" s="39">
        <f>G30-C30</f>
        <v>0</v>
      </c>
    </row>
    <row r="31" spans="1:8" s="40" customFormat="1" ht="12">
      <c r="A31" s="45">
        <v>72210002</v>
      </c>
      <c r="B31" s="33" t="s">
        <v>64</v>
      </c>
      <c r="C31" s="34">
        <v>140000000</v>
      </c>
      <c r="D31" s="16">
        <v>1002</v>
      </c>
      <c r="E31" s="36">
        <v>1050</v>
      </c>
      <c r="F31" s="37" t="s">
        <v>65</v>
      </c>
      <c r="G31" s="38">
        <f>199170000+20000000</f>
        <v>219170000</v>
      </c>
      <c r="H31" s="39">
        <f>G31-C31</f>
        <v>79170000</v>
      </c>
    </row>
    <row r="32" spans="1:8" ht="18.75" customHeight="1">
      <c r="A32" s="4"/>
      <c r="B32" s="24" t="s">
        <v>66</v>
      </c>
      <c r="C32" s="3">
        <v>74817400</v>
      </c>
      <c r="D32" s="31"/>
      <c r="E32" s="28"/>
      <c r="F32" s="23" t="s">
        <v>67</v>
      </c>
      <c r="G32" s="29">
        <v>1878731446</v>
      </c>
      <c r="H32" s="30">
        <f>G32-C32</f>
        <v>1803914046</v>
      </c>
    </row>
    <row r="33" spans="1:8" ht="12.75">
      <c r="A33" s="4"/>
      <c r="B33" s="24"/>
      <c r="C33" s="3"/>
      <c r="D33" s="31"/>
      <c r="E33" s="28"/>
      <c r="F33" s="23" t="s">
        <v>68</v>
      </c>
      <c r="G33" s="29">
        <f>861802250-149300300</f>
        <v>712501950</v>
      </c>
      <c r="H33" s="30">
        <f>G33-C33</f>
        <v>712501950</v>
      </c>
    </row>
    <row r="34" spans="2:8" ht="12.75">
      <c r="B34" s="24"/>
      <c r="C34" s="3"/>
      <c r="D34" s="25"/>
      <c r="E34" s="24"/>
      <c r="F34" s="23" t="s">
        <v>69</v>
      </c>
      <c r="G34" s="29">
        <v>235197779</v>
      </c>
      <c r="H34" s="30">
        <f>G34-C34</f>
        <v>235197779</v>
      </c>
    </row>
    <row r="35" spans="2:8" ht="9.75" customHeight="1">
      <c r="B35" s="24"/>
      <c r="C35" s="3"/>
      <c r="D35" s="25"/>
      <c r="E35" s="24"/>
      <c r="F35" s="23"/>
      <c r="G35" s="29"/>
      <c r="H35" s="30"/>
    </row>
    <row r="36" spans="1:9" ht="13.5" thickBot="1">
      <c r="A36" s="48"/>
      <c r="B36" s="49" t="s">
        <v>70</v>
      </c>
      <c r="C36" s="50">
        <f>SUM(C9:C13)+SUM(C18:C22)+C32</f>
        <v>3742091400</v>
      </c>
      <c r="D36" s="51"/>
      <c r="E36" s="49"/>
      <c r="F36" s="48" t="s">
        <v>70</v>
      </c>
      <c r="G36" s="52">
        <f>SUM(G9:G13)+SUM(G18:G22)</f>
        <v>6629297685</v>
      </c>
      <c r="H36" s="53">
        <f>SUM(H9:H13)+SUM(H18:H22)</f>
        <v>3147415328</v>
      </c>
      <c r="I36" s="50">
        <f>SUM(I9:I13)+SUM(I18:I22)</f>
        <v>260209043</v>
      </c>
    </row>
    <row r="37" spans="3:8" ht="13.5" thickTop="1">
      <c r="C37" s="3"/>
      <c r="G37" s="3"/>
      <c r="H37" s="3"/>
    </row>
    <row r="38" spans="2:8" ht="12.75">
      <c r="B38" s="1" t="s">
        <v>71</v>
      </c>
      <c r="C38" s="3">
        <f>C36-C19-C21-C26-C30</f>
        <v>2776591400</v>
      </c>
      <c r="G38" s="9">
        <f>SUM(G9:G13)+SUM(G18:G22)-SUM(G32:G34)</f>
        <v>3802866510</v>
      </c>
      <c r="H38" s="3"/>
    </row>
    <row r="39" spans="3:8" ht="12.75">
      <c r="C39" s="3"/>
      <c r="F39" s="1" t="s">
        <v>72</v>
      </c>
      <c r="G39" s="3">
        <v>149300300</v>
      </c>
      <c r="H39" s="3"/>
    </row>
    <row r="40" spans="3:8" ht="12.75">
      <c r="C40" s="3"/>
      <c r="G40" s="3">
        <f>G38-G39</f>
        <v>3653566210</v>
      </c>
      <c r="H40" s="3"/>
    </row>
    <row r="41" spans="3:8" ht="12.75">
      <c r="C41" s="3"/>
      <c r="F41" s="1" t="s">
        <v>73</v>
      </c>
      <c r="G41" s="3">
        <v>5532297656</v>
      </c>
      <c r="H41" s="3"/>
    </row>
    <row r="42" spans="3:8" ht="12.75">
      <c r="C42" s="3"/>
      <c r="G42" s="3">
        <f>G41-G40</f>
        <v>1878731446</v>
      </c>
      <c r="H42" s="3"/>
    </row>
    <row r="43" spans="3:8" ht="12.75">
      <c r="C43" s="3"/>
      <c r="G43" s="3"/>
      <c r="H43" s="3"/>
    </row>
    <row r="44" spans="3:8" ht="12.75">
      <c r="C44" s="3"/>
      <c r="G44" s="3"/>
      <c r="H44" s="3"/>
    </row>
    <row r="45" spans="3:8" ht="12.75">
      <c r="C45" s="3"/>
      <c r="G45" s="3"/>
      <c r="H45" s="3"/>
    </row>
    <row r="46" spans="3:8" ht="12.75">
      <c r="C46" s="3"/>
      <c r="G46" s="3"/>
      <c r="H46" s="3"/>
    </row>
    <row r="47" spans="3:8" ht="12.75">
      <c r="C47" s="3"/>
      <c r="G47" s="3"/>
      <c r="H47" s="3"/>
    </row>
    <row r="48" spans="3:8" ht="12.75">
      <c r="C48" s="3"/>
      <c r="G48" s="3"/>
      <c r="H48" s="3"/>
    </row>
    <row r="49" spans="3:8" ht="12.75">
      <c r="C49" s="3"/>
      <c r="G49" s="3"/>
      <c r="H49" s="3"/>
    </row>
    <row r="50" spans="3:8" ht="12.75">
      <c r="C50" s="3"/>
      <c r="G50" s="3"/>
      <c r="H50" s="3"/>
    </row>
    <row r="51" spans="3:8" ht="12.75">
      <c r="C51" s="3"/>
      <c r="G51" s="3"/>
      <c r="H51" s="3"/>
    </row>
    <row r="52" spans="3:8" ht="12.75">
      <c r="C52" s="3"/>
      <c r="G52" s="3"/>
      <c r="H52" s="3"/>
    </row>
    <row r="53" spans="3:8" ht="12.75">
      <c r="C53" s="3"/>
      <c r="G53" s="3"/>
      <c r="H53" s="3"/>
    </row>
    <row r="54" spans="3:8" ht="12.75">
      <c r="C54" s="3"/>
      <c r="G54" s="3"/>
      <c r="H54" s="3"/>
    </row>
    <row r="55" spans="3:8" ht="12.75">
      <c r="C55" s="3"/>
      <c r="G55" s="3"/>
      <c r="H55" s="3"/>
    </row>
    <row r="56" spans="3:8" ht="12.75">
      <c r="C56" s="3"/>
      <c r="G56" s="3"/>
      <c r="H56" s="3"/>
    </row>
    <row r="57" spans="3:8" ht="12.75">
      <c r="C57" s="3"/>
      <c r="G57" s="3"/>
      <c r="H57" s="3"/>
    </row>
    <row r="58" spans="3:8" ht="12.75">
      <c r="C58" s="3"/>
      <c r="G58" s="3"/>
      <c r="H58" s="3"/>
    </row>
    <row r="59" spans="3:8" ht="12.75">
      <c r="C59" s="3"/>
      <c r="G59" s="3"/>
      <c r="H59" s="3"/>
    </row>
    <row r="60" spans="3:8" ht="12.75">
      <c r="C60" s="3"/>
      <c r="G60" s="3"/>
      <c r="H60" s="3"/>
    </row>
    <row r="61" spans="3:8" ht="12.75">
      <c r="C61" s="3"/>
      <c r="G61" s="3"/>
      <c r="H61" s="3"/>
    </row>
    <row r="62" spans="3:8" ht="12.75">
      <c r="C62" s="3"/>
      <c r="G62" s="3"/>
      <c r="H62" s="3"/>
    </row>
    <row r="63" spans="3:8" ht="12.75">
      <c r="C63" s="3"/>
      <c r="G63" s="3"/>
      <c r="H63" s="3"/>
    </row>
    <row r="64" spans="3:8" ht="12.75">
      <c r="C64" s="3"/>
      <c r="G64" s="3"/>
      <c r="H64" s="3"/>
    </row>
    <row r="65" spans="3:8" ht="12.75">
      <c r="C65" s="3"/>
      <c r="G65" s="3"/>
      <c r="H65" s="3"/>
    </row>
    <row r="66" spans="3:8" ht="12.75">
      <c r="C66" s="3"/>
      <c r="G66" s="3"/>
      <c r="H66" s="3"/>
    </row>
    <row r="67" spans="3:8" ht="12.75">
      <c r="C67" s="3"/>
      <c r="G67" s="3"/>
      <c r="H67" s="3"/>
    </row>
    <row r="68" spans="3:8" ht="12.75">
      <c r="C68" s="3"/>
      <c r="G68" s="3"/>
      <c r="H68" s="3"/>
    </row>
    <row r="69" spans="3:8" ht="12.75">
      <c r="C69" s="3"/>
      <c r="G69" s="3"/>
      <c r="H69" s="3"/>
    </row>
  </sheetData>
  <mergeCells count="3">
    <mergeCell ref="A5:C5"/>
    <mergeCell ref="D5:G5"/>
    <mergeCell ref="H5:I5"/>
  </mergeCells>
  <printOptions gridLines="1"/>
  <pageMargins left="0.25" right="0.75" top="0.96" bottom="0.9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Pišek</dc:creator>
  <cp:keywords/>
  <dc:description/>
  <cp:lastModifiedBy>INFO</cp:lastModifiedBy>
  <dcterms:created xsi:type="dcterms:W3CDTF">2001-01-25T11:50:28Z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