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8400" windowHeight="5085" activeTab="0"/>
  </bookViews>
  <sheets>
    <sheet name="razdelki" sheetId="1" r:id="rId1"/>
  </sheets>
  <definedNames>
    <definedName name="_xlnm.Print_Titles" localSheetId="0">'razdelki'!$3:$6</definedName>
  </definedNames>
  <calcPr fullCalcOnLoad="1"/>
</workbook>
</file>

<file path=xl/sharedStrings.xml><?xml version="1.0" encoding="utf-8"?>
<sst xmlns="http://schemas.openxmlformats.org/spreadsheetml/2006/main" count="105" uniqueCount="104">
  <si>
    <t>Strošk.</t>
  </si>
  <si>
    <t>Pror.</t>
  </si>
  <si>
    <t>mesto</t>
  </si>
  <si>
    <t>post.</t>
  </si>
  <si>
    <t>0101</t>
  </si>
  <si>
    <t>Kabinet župana</t>
  </si>
  <si>
    <t>0201</t>
  </si>
  <si>
    <t>Služba mestnega sveta</t>
  </si>
  <si>
    <t>0301</t>
  </si>
  <si>
    <t>Oddelek za finance</t>
  </si>
  <si>
    <t>04</t>
  </si>
  <si>
    <t>Oddelek za družbene dejavnosti</t>
  </si>
  <si>
    <t>0501</t>
  </si>
  <si>
    <t>Odd. za splošne in pravne zadeve</t>
  </si>
  <si>
    <t>0601</t>
  </si>
  <si>
    <t>Odd. za gospodarske dejavnosti</t>
  </si>
  <si>
    <t>08</t>
  </si>
  <si>
    <t>0901</t>
  </si>
  <si>
    <t>Zavod za prostorsko načrtovanje</t>
  </si>
  <si>
    <t>Zavod za šport</t>
  </si>
  <si>
    <t>Zavod za varstvo okolja</t>
  </si>
  <si>
    <t>Mestni inšpektorat</t>
  </si>
  <si>
    <t>Služba za zaščito in reševanje</t>
  </si>
  <si>
    <t>Ostale organizacije</t>
  </si>
  <si>
    <t>Stanovanjski sklad</t>
  </si>
  <si>
    <t>Gospodarjenje s stavbnimi zemljišči</t>
  </si>
  <si>
    <t>Služba za GIS ter obdelavo podatkov</t>
  </si>
  <si>
    <t>Strokovne podlage</t>
  </si>
  <si>
    <t>Požarna taksa</t>
  </si>
  <si>
    <t>Namenska sredstva za C4</t>
  </si>
  <si>
    <t>Odd. za gosp. z obč.premoženjem</t>
  </si>
  <si>
    <t>Računalniška programska oprema</t>
  </si>
  <si>
    <t xml:space="preserve">Investicije - upravni prostori </t>
  </si>
  <si>
    <t>Investicijsko vzdrževanje - upravni prostori</t>
  </si>
  <si>
    <t>Investicije - kultura</t>
  </si>
  <si>
    <t>Investicije - zdravstvo</t>
  </si>
  <si>
    <t>Investicije - poslovni prostori</t>
  </si>
  <si>
    <t>Investicijsko vzdrževanje - poslovni prostori</t>
  </si>
  <si>
    <t>Prostorske sestavine planov</t>
  </si>
  <si>
    <t>SKUPAJ</t>
  </si>
  <si>
    <t>Od tega:</t>
  </si>
  <si>
    <t>OSTANEK NA RAČUNU NA DAN 31.12.1999</t>
  </si>
  <si>
    <t>Razlika</t>
  </si>
  <si>
    <t>Komunalna energetika</t>
  </si>
  <si>
    <t>Komunalna hidrotehnika</t>
  </si>
  <si>
    <t>(7-8)</t>
  </si>
  <si>
    <t xml:space="preserve">VIRI SRED. ZA POKRIVANJE PRENOSOV IZ l. 99 </t>
  </si>
  <si>
    <t>DRŽAVNA TAKSA ZA VODE (za obv.po pog.) 99)</t>
  </si>
  <si>
    <t>UPRAVNI PROSTORI - za sanacijo Trubarjeve</t>
  </si>
  <si>
    <t>Nadom. za sprem. nam. kmet. zemljišč</t>
  </si>
  <si>
    <t>Prostorski izvedbeni akti</t>
  </si>
  <si>
    <t>UPRAVNI PROSTORI - sofin. izvedbe inšt.</t>
  </si>
  <si>
    <t>UPORABNIK, NAMEN</t>
  </si>
  <si>
    <t>Skupaj predv. prenos</t>
  </si>
  <si>
    <t>ostanka sr. na računu</t>
  </si>
  <si>
    <t>Ocenjena neangaž.</t>
  </si>
  <si>
    <t>sr. 01 v pror. 02</t>
  </si>
  <si>
    <t>Komunalna dejavnost</t>
  </si>
  <si>
    <t>Služba finančnega nadzora</t>
  </si>
  <si>
    <t>Izgradnja vodovodov</t>
  </si>
  <si>
    <t>Izgradnja kanalizacije</t>
  </si>
  <si>
    <t>Sredstva po spor.o koncesijskih daj.</t>
  </si>
  <si>
    <t>Že upoštevan prenos</t>
  </si>
  <si>
    <t>Spremembe</t>
  </si>
  <si>
    <t>Gospod.s stavbnimi zemljišči</t>
  </si>
  <si>
    <t>Posodobitev evidenc</t>
  </si>
  <si>
    <t>nam.sr.v pror.02-I.obr.</t>
  </si>
  <si>
    <t>Neupoštevan prenos</t>
  </si>
  <si>
    <t>nam. sredstev iz l. 01</t>
  </si>
  <si>
    <t>7(5-6)</t>
  </si>
  <si>
    <t>1. OCENJEN OSTANEK SREDSTEV NA RAČUNU PRORAČUNA NA DAN 31.12.2001</t>
  </si>
  <si>
    <t>2. UPOŠTEVAN PRENOS OSTANKA IZ LETA 2001 V PRORAČUNU ZA !. OBRAVNAVO</t>
  </si>
  <si>
    <t>3.PREDLOG DODATNIH PRENOSOV IZ LETA 2001 V LETO 2002</t>
  </si>
  <si>
    <t>RAZLIKA 1-2-3</t>
  </si>
  <si>
    <t>TERJATEV DO NIGRADA IZ DRŽAVNE TAKSE</t>
  </si>
  <si>
    <t>Namenska sredstva za odpadne vode</t>
  </si>
  <si>
    <t>Namenska sredstva za odpadke</t>
  </si>
  <si>
    <t>0802</t>
  </si>
  <si>
    <t>0803</t>
  </si>
  <si>
    <t>0807</t>
  </si>
  <si>
    <t>0806</t>
  </si>
  <si>
    <t>10</t>
  </si>
  <si>
    <t>Kupnine za varovana stanovanja</t>
  </si>
  <si>
    <t>Investicije - šolstvo</t>
  </si>
  <si>
    <t>Kultura- sof. akcij in proj.</t>
  </si>
  <si>
    <t>Okolje in prostor - redno vzdrž.</t>
  </si>
  <si>
    <t>Okolje in prostor - invest. vzdrž.</t>
  </si>
  <si>
    <t>Okolje in prostor - investicije</t>
  </si>
  <si>
    <t>Ceste- redno vzdrževanje</t>
  </si>
  <si>
    <t>Ceste- investicije občinske ceste</t>
  </si>
  <si>
    <t>Ceste- investicije državne ceste</t>
  </si>
  <si>
    <t>Varstvo voda</t>
  </si>
  <si>
    <t>Krovni program varstva okolja</t>
  </si>
  <si>
    <t xml:space="preserve"> RAZPOREDITEV PREDVIDENEGA OSTANKA SREDSTEV NA RAČUNU PRORAČUNA MOM NA DAN 31.12.2001</t>
  </si>
  <si>
    <t xml:space="preserve">Skupaj prenos </t>
  </si>
  <si>
    <t xml:space="preserve"> ostanka sr. 01</t>
  </si>
  <si>
    <t>75+6)</t>
  </si>
  <si>
    <t>Prenosi ost.nam.sr.01</t>
  </si>
  <si>
    <t>v leto 02</t>
  </si>
  <si>
    <t xml:space="preserve">Pr. sr. za neplač. </t>
  </si>
  <si>
    <t>obv. po pog. 01 v l. 02</t>
  </si>
  <si>
    <t>Proračun 2002</t>
  </si>
  <si>
    <t>Ocenjen ostanek na računu 31.12.2001</t>
  </si>
  <si>
    <t>Razlika v višini 7.823.626 se pokriva iz terjatve iz naslova državne takse za odpadne vode.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</si>
</sst>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  <numFmt numFmtId="165" formatCode="0.0"/>
    <numFmt numFmtId="166" formatCode="0.0%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 quotePrefix="1">
      <alignment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7" sqref="C77"/>
    </sheetView>
  </sheetViews>
  <sheetFormatPr defaultColWidth="9.00390625" defaultRowHeight="12.75"/>
  <cols>
    <col min="1" max="1" width="6.75390625" style="3" customWidth="1"/>
    <col min="2" max="2" width="7.625" style="3" customWidth="1"/>
    <col min="3" max="3" width="35.625" style="3" customWidth="1"/>
    <col min="4" max="4" width="18.00390625" style="3" customWidth="1"/>
    <col min="5" max="5" width="18.625" style="3" customWidth="1"/>
    <col min="6" max="6" width="17.25390625" style="3" hidden="1" customWidth="1"/>
    <col min="7" max="7" width="18.625" style="3" hidden="1" customWidth="1"/>
    <col min="8" max="8" width="19.125" style="3" customWidth="1"/>
    <col min="9" max="9" width="16.00390625" style="3" hidden="1" customWidth="1"/>
    <col min="10" max="11" width="12.125" style="3" hidden="1" customWidth="1"/>
    <col min="12" max="12" width="13.75390625" style="3" hidden="1" customWidth="1"/>
    <col min="13" max="13" width="14.375" style="3" customWidth="1"/>
    <col min="14" max="16384" width="9.125" style="3" customWidth="1"/>
  </cols>
  <sheetData>
    <row r="2" spans="1:2" ht="15.75">
      <c r="A2" s="1" t="s">
        <v>93</v>
      </c>
      <c r="B2" s="2"/>
    </row>
    <row r="3" spans="1:13" ht="12.75">
      <c r="A3" s="4"/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2.75">
      <c r="A4" s="25" t="s">
        <v>0</v>
      </c>
      <c r="B4" s="25" t="s">
        <v>1</v>
      </c>
      <c r="C4" s="25" t="s">
        <v>52</v>
      </c>
      <c r="D4" s="26" t="s">
        <v>101</v>
      </c>
      <c r="E4" s="26" t="s">
        <v>97</v>
      </c>
      <c r="F4" s="26" t="s">
        <v>62</v>
      </c>
      <c r="G4" s="26" t="s">
        <v>67</v>
      </c>
      <c r="H4" s="26" t="s">
        <v>99</v>
      </c>
      <c r="I4" s="26" t="s">
        <v>53</v>
      </c>
      <c r="J4" s="26" t="s">
        <v>42</v>
      </c>
      <c r="K4" s="26" t="s">
        <v>63</v>
      </c>
      <c r="L4" s="26" t="s">
        <v>55</v>
      </c>
      <c r="M4" s="26" t="s">
        <v>94</v>
      </c>
    </row>
    <row r="5" spans="1:13" ht="12.75">
      <c r="A5" s="25" t="s">
        <v>2</v>
      </c>
      <c r="B5" s="25" t="s">
        <v>3</v>
      </c>
      <c r="C5" s="25"/>
      <c r="D5" s="27" t="s">
        <v>39</v>
      </c>
      <c r="E5" s="27" t="s">
        <v>98</v>
      </c>
      <c r="F5" s="27" t="s">
        <v>66</v>
      </c>
      <c r="G5" s="27" t="s">
        <v>68</v>
      </c>
      <c r="H5" s="27" t="s">
        <v>100</v>
      </c>
      <c r="I5" s="27" t="s">
        <v>54</v>
      </c>
      <c r="J5" s="27" t="s">
        <v>45</v>
      </c>
      <c r="K5" s="27"/>
      <c r="L5" s="27" t="s">
        <v>56</v>
      </c>
      <c r="M5" s="27" t="s">
        <v>95</v>
      </c>
    </row>
    <row r="6" spans="1:13" ht="12.75">
      <c r="A6" s="28">
        <v>1</v>
      </c>
      <c r="B6" s="28">
        <v>2</v>
      </c>
      <c r="C6" s="28">
        <v>3</v>
      </c>
      <c r="D6" s="26">
        <v>4</v>
      </c>
      <c r="E6" s="26">
        <v>5</v>
      </c>
      <c r="F6" s="26">
        <v>6</v>
      </c>
      <c r="G6" s="26" t="s">
        <v>69</v>
      </c>
      <c r="H6" s="26">
        <v>6</v>
      </c>
      <c r="I6" s="26">
        <v>8</v>
      </c>
      <c r="J6" s="26">
        <v>9</v>
      </c>
      <c r="K6" s="26">
        <v>9</v>
      </c>
      <c r="L6" s="26">
        <v>10</v>
      </c>
      <c r="M6" s="26" t="s">
        <v>96</v>
      </c>
    </row>
    <row r="7" spans="1:13" ht="12.75">
      <c r="A7" s="10"/>
      <c r="B7" s="10"/>
      <c r="C7" s="10"/>
      <c r="D7" s="9"/>
      <c r="E7" s="9"/>
      <c r="F7" s="9"/>
      <c r="G7" s="9"/>
      <c r="H7" s="11"/>
      <c r="I7" s="11"/>
      <c r="J7" s="11"/>
      <c r="K7" s="11"/>
      <c r="L7" s="11"/>
      <c r="M7" s="12"/>
    </row>
    <row r="8" spans="1:13" ht="12.75">
      <c r="A8" s="13" t="s">
        <v>4</v>
      </c>
      <c r="B8" s="13"/>
      <c r="C8" s="14" t="s">
        <v>5</v>
      </c>
      <c r="D8" s="15">
        <v>178309100</v>
      </c>
      <c r="E8" s="6"/>
      <c r="F8" s="6"/>
      <c r="G8" s="15"/>
      <c r="H8" s="6"/>
      <c r="I8" s="6"/>
      <c r="J8" s="6"/>
      <c r="K8" s="6"/>
      <c r="L8" s="15"/>
      <c r="M8" s="15"/>
    </row>
    <row r="9" spans="1:13" ht="12.75">
      <c r="A9" s="13" t="s">
        <v>6</v>
      </c>
      <c r="B9" s="13"/>
      <c r="C9" s="14" t="s">
        <v>7</v>
      </c>
      <c r="D9" s="15">
        <v>253121988</v>
      </c>
      <c r="E9" s="6"/>
      <c r="F9" s="6"/>
      <c r="G9" s="15"/>
      <c r="H9" s="6"/>
      <c r="I9" s="6"/>
      <c r="J9" s="6"/>
      <c r="K9" s="6"/>
      <c r="L9" s="15"/>
      <c r="M9" s="15"/>
    </row>
    <row r="10" spans="1:13" ht="12.75">
      <c r="A10" s="13" t="s">
        <v>8</v>
      </c>
      <c r="B10" s="13"/>
      <c r="C10" s="14" t="s">
        <v>9</v>
      </c>
      <c r="D10" s="15">
        <v>376732466</v>
      </c>
      <c r="E10" s="15"/>
      <c r="F10" s="15"/>
      <c r="G10" s="15"/>
      <c r="H10" s="15"/>
      <c r="I10" s="15"/>
      <c r="J10" s="15" t="e">
        <f>+#REF!+#REF!</f>
        <v>#REF!</v>
      </c>
      <c r="K10" s="15"/>
      <c r="L10" s="15"/>
      <c r="M10" s="15"/>
    </row>
    <row r="11" spans="1:13" ht="12.75">
      <c r="A11" s="13" t="s">
        <v>10</v>
      </c>
      <c r="B11" s="17"/>
      <c r="C11" s="14" t="s">
        <v>11</v>
      </c>
      <c r="D11" s="15">
        <v>6005860852</v>
      </c>
      <c r="E11" s="15">
        <f>SUM(E13:E14)</f>
        <v>146700000</v>
      </c>
      <c r="F11" s="15">
        <f>SUM(F12:F15)</f>
        <v>232639900</v>
      </c>
      <c r="G11" s="15">
        <f>E11-F11</f>
        <v>-85939900</v>
      </c>
      <c r="H11" s="15">
        <f>SUM(H12:H15)</f>
        <v>13172451</v>
      </c>
      <c r="I11" s="15"/>
      <c r="J11" s="15">
        <f>SUM(J13:J14)</f>
        <v>0</v>
      </c>
      <c r="K11" s="15"/>
      <c r="L11" s="15">
        <f>SUM(L13:L14)</f>
        <v>232639900</v>
      </c>
      <c r="M11" s="15">
        <f>E11+H11</f>
        <v>159872451</v>
      </c>
    </row>
    <row r="12" spans="1:13" ht="12.75">
      <c r="A12" s="13">
        <v>405</v>
      </c>
      <c r="B12" s="17">
        <v>1267</v>
      </c>
      <c r="C12" s="16" t="s">
        <v>84</v>
      </c>
      <c r="D12" s="15"/>
      <c r="E12" s="15"/>
      <c r="F12" s="15"/>
      <c r="G12" s="15"/>
      <c r="H12" s="12">
        <v>3140000</v>
      </c>
      <c r="I12" s="15"/>
      <c r="J12" s="15"/>
      <c r="K12" s="15"/>
      <c r="L12" s="15"/>
      <c r="M12" s="12">
        <f aca="true" t="shared" si="0" ref="M12:M59">E12+H12</f>
        <v>3140000</v>
      </c>
    </row>
    <row r="13" spans="1:13" ht="12.75">
      <c r="A13" s="17">
        <v>405</v>
      </c>
      <c r="B13" s="17">
        <v>1031</v>
      </c>
      <c r="C13" s="18" t="s">
        <v>34</v>
      </c>
      <c r="D13" s="6"/>
      <c r="E13" s="6">
        <v>146700000</v>
      </c>
      <c r="F13" s="6">
        <v>146700000</v>
      </c>
      <c r="G13" s="12"/>
      <c r="H13" s="6"/>
      <c r="I13" s="6"/>
      <c r="J13" s="6">
        <f>+H13-I13</f>
        <v>0</v>
      </c>
      <c r="K13" s="6"/>
      <c r="L13" s="12">
        <v>146700000</v>
      </c>
      <c r="M13" s="12">
        <f t="shared" si="0"/>
        <v>146700000</v>
      </c>
    </row>
    <row r="14" spans="1:13" ht="12.75">
      <c r="A14" s="17">
        <v>407</v>
      </c>
      <c r="B14" s="17">
        <v>1070</v>
      </c>
      <c r="C14" s="18" t="s">
        <v>35</v>
      </c>
      <c r="D14" s="6"/>
      <c r="E14" s="6"/>
      <c r="F14" s="6">
        <v>85939900</v>
      </c>
      <c r="G14" s="12">
        <v>-85939900</v>
      </c>
      <c r="H14" s="6"/>
      <c r="I14" s="6"/>
      <c r="J14" s="6">
        <f>+H14-I14</f>
        <v>0</v>
      </c>
      <c r="K14" s="6"/>
      <c r="L14" s="12">
        <v>85939900</v>
      </c>
      <c r="M14" s="12">
        <f t="shared" si="0"/>
        <v>0</v>
      </c>
    </row>
    <row r="15" spans="1:13" ht="12.75">
      <c r="A15" s="17">
        <v>403</v>
      </c>
      <c r="B15" s="17">
        <v>1020</v>
      </c>
      <c r="C15" s="18" t="s">
        <v>83</v>
      </c>
      <c r="D15" s="6"/>
      <c r="E15" s="6"/>
      <c r="F15" s="6"/>
      <c r="G15" s="12"/>
      <c r="H15" s="6">
        <v>10032451</v>
      </c>
      <c r="I15" s="6"/>
      <c r="J15" s="6"/>
      <c r="K15" s="6"/>
      <c r="L15" s="12"/>
      <c r="M15" s="12">
        <f t="shared" si="0"/>
        <v>10032451</v>
      </c>
    </row>
    <row r="16" spans="1:13" ht="12.75">
      <c r="A16" s="13" t="s">
        <v>12</v>
      </c>
      <c r="B16" s="17"/>
      <c r="C16" s="14" t="s">
        <v>13</v>
      </c>
      <c r="D16" s="15">
        <v>303066668</v>
      </c>
      <c r="E16" s="6"/>
      <c r="F16" s="6"/>
      <c r="G16" s="12"/>
      <c r="H16" s="15">
        <v>2081968</v>
      </c>
      <c r="I16" s="6"/>
      <c r="J16" s="6"/>
      <c r="K16" s="6"/>
      <c r="L16" s="15"/>
      <c r="M16" s="15">
        <f t="shared" si="0"/>
        <v>2081968</v>
      </c>
    </row>
    <row r="17" spans="1:13" ht="12.75">
      <c r="A17" s="13" t="s">
        <v>14</v>
      </c>
      <c r="B17" s="17"/>
      <c r="C17" s="14" t="s">
        <v>15</v>
      </c>
      <c r="D17" s="15">
        <v>373064401</v>
      </c>
      <c r="E17" s="15">
        <f>E18+E19</f>
        <v>33129831</v>
      </c>
      <c r="F17" s="15"/>
      <c r="G17" s="15">
        <f>E17-F17</f>
        <v>33129831</v>
      </c>
      <c r="H17" s="15"/>
      <c r="I17" s="15"/>
      <c r="J17" s="15" t="e">
        <f>+J18+#REF!+#REF!</f>
        <v>#REF!</v>
      </c>
      <c r="K17" s="15"/>
      <c r="L17" s="15"/>
      <c r="M17" s="15">
        <f t="shared" si="0"/>
        <v>33129831</v>
      </c>
    </row>
    <row r="18" spans="1:13" ht="12.75">
      <c r="A18" s="17"/>
      <c r="B18" s="17"/>
      <c r="C18" s="16" t="s">
        <v>49</v>
      </c>
      <c r="D18" s="6"/>
      <c r="E18" s="6">
        <f>8129831+24000000</f>
        <v>32129831</v>
      </c>
      <c r="F18" s="6"/>
      <c r="G18" s="12">
        <f>E18-F18</f>
        <v>32129831</v>
      </c>
      <c r="H18" s="6"/>
      <c r="I18" s="6"/>
      <c r="J18" s="6"/>
      <c r="K18" s="6"/>
      <c r="L18" s="15"/>
      <c r="M18" s="12">
        <f t="shared" si="0"/>
        <v>32129831</v>
      </c>
    </row>
    <row r="19" spans="1:13" ht="12.75">
      <c r="A19" s="17"/>
      <c r="B19" s="17">
        <v>7421</v>
      </c>
      <c r="C19" s="16" t="s">
        <v>61</v>
      </c>
      <c r="D19" s="6"/>
      <c r="E19" s="6">
        <v>1000000</v>
      </c>
      <c r="F19" s="6"/>
      <c r="G19" s="12">
        <f>E19-F19</f>
        <v>1000000</v>
      </c>
      <c r="H19" s="6"/>
      <c r="I19" s="6"/>
      <c r="J19" s="6"/>
      <c r="K19" s="6"/>
      <c r="L19" s="15"/>
      <c r="M19" s="12">
        <f t="shared" si="0"/>
        <v>1000000</v>
      </c>
    </row>
    <row r="20" spans="1:13" ht="12.75">
      <c r="A20" s="13" t="s">
        <v>16</v>
      </c>
      <c r="B20" s="17"/>
      <c r="C20" s="15" t="s">
        <v>57</v>
      </c>
      <c r="D20" s="15">
        <v>6412797979</v>
      </c>
      <c r="E20" s="15">
        <f aca="true" t="shared" si="1" ref="E20:L20">SUM(E21:E30)</f>
        <v>314173751</v>
      </c>
      <c r="F20" s="15">
        <f t="shared" si="1"/>
        <v>229500000</v>
      </c>
      <c r="G20" s="15">
        <f>E20-F20</f>
        <v>84673751</v>
      </c>
      <c r="H20" s="15">
        <f t="shared" si="1"/>
        <v>440159028</v>
      </c>
      <c r="I20" s="15">
        <f t="shared" si="1"/>
        <v>0</v>
      </c>
      <c r="J20" s="15">
        <f t="shared" si="1"/>
        <v>391625888</v>
      </c>
      <c r="K20" s="15"/>
      <c r="L20" s="15">
        <f t="shared" si="1"/>
        <v>0</v>
      </c>
      <c r="M20" s="15">
        <f t="shared" si="0"/>
        <v>754332779</v>
      </c>
    </row>
    <row r="21" spans="1:13" ht="12.75">
      <c r="A21" s="17"/>
      <c r="B21" s="17"/>
      <c r="C21" s="16" t="s">
        <v>75</v>
      </c>
      <c r="D21" s="6"/>
      <c r="E21" s="6">
        <v>85267300</v>
      </c>
      <c r="F21" s="6">
        <v>85000000</v>
      </c>
      <c r="G21" s="12">
        <f>E21-F21</f>
        <v>267300</v>
      </c>
      <c r="H21" s="6"/>
      <c r="I21" s="6"/>
      <c r="J21" s="6"/>
      <c r="K21" s="6"/>
      <c r="L21" s="15"/>
      <c r="M21" s="12">
        <f t="shared" si="0"/>
        <v>85267300</v>
      </c>
    </row>
    <row r="22" spans="1:13" ht="12.75">
      <c r="A22" s="17"/>
      <c r="B22" s="17"/>
      <c r="C22" s="16" t="s">
        <v>76</v>
      </c>
      <c r="D22" s="6"/>
      <c r="E22" s="6">
        <v>147375120</v>
      </c>
      <c r="F22" s="6">
        <v>144500000</v>
      </c>
      <c r="G22" s="12">
        <v>2875120</v>
      </c>
      <c r="H22" s="6"/>
      <c r="I22" s="6"/>
      <c r="J22" s="6"/>
      <c r="K22" s="6"/>
      <c r="L22" s="15"/>
      <c r="M22" s="12">
        <f t="shared" si="0"/>
        <v>147375120</v>
      </c>
    </row>
    <row r="23" spans="1:13" ht="12.75">
      <c r="A23" s="17" t="s">
        <v>77</v>
      </c>
      <c r="B23" s="17">
        <v>5112</v>
      </c>
      <c r="C23" s="16" t="s">
        <v>85</v>
      </c>
      <c r="G23" s="12"/>
      <c r="H23" s="6">
        <v>8300000</v>
      </c>
      <c r="I23" s="6"/>
      <c r="J23" s="6">
        <f>+H23-I23</f>
        <v>8300000</v>
      </c>
      <c r="K23" s="6"/>
      <c r="L23" s="15"/>
      <c r="M23" s="12">
        <f t="shared" si="0"/>
        <v>8300000</v>
      </c>
    </row>
    <row r="24" spans="1:13" ht="12.75">
      <c r="A24" s="17"/>
      <c r="B24" s="17">
        <v>1530</v>
      </c>
      <c r="C24" s="16" t="s">
        <v>86</v>
      </c>
      <c r="G24" s="12"/>
      <c r="H24" s="6">
        <v>13210000</v>
      </c>
      <c r="I24" s="6"/>
      <c r="J24" s="6"/>
      <c r="K24" s="6"/>
      <c r="L24" s="15"/>
      <c r="M24" s="12">
        <f t="shared" si="0"/>
        <v>13210000</v>
      </c>
    </row>
    <row r="25" spans="1:13" ht="12.75">
      <c r="A25" s="17"/>
      <c r="B25" s="17">
        <v>1514</v>
      </c>
      <c r="C25" s="16" t="s">
        <v>87</v>
      </c>
      <c r="E25" s="6">
        <v>12500000</v>
      </c>
      <c r="G25" s="6">
        <v>12500000</v>
      </c>
      <c r="H25" s="6">
        <v>2880900</v>
      </c>
      <c r="I25" s="6"/>
      <c r="J25" s="6"/>
      <c r="K25" s="6"/>
      <c r="L25" s="15"/>
      <c r="M25" s="12">
        <f t="shared" si="0"/>
        <v>15380900</v>
      </c>
    </row>
    <row r="26" spans="1:13" ht="12.75">
      <c r="A26" s="17" t="s">
        <v>78</v>
      </c>
      <c r="B26" s="17">
        <v>5111</v>
      </c>
      <c r="C26" s="16" t="s">
        <v>88</v>
      </c>
      <c r="D26" s="6"/>
      <c r="G26" s="12"/>
      <c r="H26" s="6">
        <v>2314692</v>
      </c>
      <c r="I26" s="6"/>
      <c r="J26" s="6">
        <f>+H26-I26</f>
        <v>2314692</v>
      </c>
      <c r="K26" s="6"/>
      <c r="L26" s="15"/>
      <c r="M26" s="12">
        <f t="shared" si="0"/>
        <v>2314692</v>
      </c>
    </row>
    <row r="27" spans="1:13" ht="12.75">
      <c r="A27" s="17"/>
      <c r="B27" s="17">
        <v>1521</v>
      </c>
      <c r="C27" s="16" t="s">
        <v>89</v>
      </c>
      <c r="D27" s="6"/>
      <c r="G27" s="12"/>
      <c r="H27" s="6">
        <v>2942240</v>
      </c>
      <c r="I27" s="6"/>
      <c r="J27" s="6"/>
      <c r="K27" s="6"/>
      <c r="L27" s="15"/>
      <c r="M27" s="12">
        <f t="shared" si="0"/>
        <v>2942240</v>
      </c>
    </row>
    <row r="28" spans="1:13" ht="12.75">
      <c r="A28" s="17"/>
      <c r="B28" s="17">
        <v>1522</v>
      </c>
      <c r="C28" s="16" t="s">
        <v>90</v>
      </c>
      <c r="D28" s="6"/>
      <c r="G28" s="12"/>
      <c r="H28" s="6">
        <v>29500000</v>
      </c>
      <c r="I28" s="6"/>
      <c r="J28" s="6"/>
      <c r="K28" s="6"/>
      <c r="L28" s="15"/>
      <c r="M28" s="12">
        <f t="shared" si="0"/>
        <v>29500000</v>
      </c>
    </row>
    <row r="29" spans="1:13" ht="12.75">
      <c r="A29" s="17" t="s">
        <v>79</v>
      </c>
      <c r="B29" s="17">
        <v>1512</v>
      </c>
      <c r="C29" s="16" t="s">
        <v>43</v>
      </c>
      <c r="D29" s="6"/>
      <c r="E29" s="6"/>
      <c r="F29" s="6"/>
      <c r="G29" s="12"/>
      <c r="H29" s="6">
        <v>11334077</v>
      </c>
      <c r="I29" s="6"/>
      <c r="J29" s="6">
        <f>+H29-I29</f>
        <v>11334077</v>
      </c>
      <c r="K29" s="6"/>
      <c r="L29" s="15"/>
      <c r="M29" s="12">
        <f t="shared" si="0"/>
        <v>11334077</v>
      </c>
    </row>
    <row r="30" spans="1:13" ht="12.75">
      <c r="A30" s="17" t="s">
        <v>80</v>
      </c>
      <c r="B30" s="17"/>
      <c r="C30" s="16" t="s">
        <v>44</v>
      </c>
      <c r="D30" s="6"/>
      <c r="E30" s="15">
        <f>E31+E32</f>
        <v>69031331</v>
      </c>
      <c r="F30" s="6"/>
      <c r="G30" s="15">
        <f>E30-F30</f>
        <v>69031331</v>
      </c>
      <c r="H30" s="15">
        <f>H31+H32</f>
        <v>369677119</v>
      </c>
      <c r="I30" s="6"/>
      <c r="J30" s="6">
        <f>+H30-I30</f>
        <v>369677119</v>
      </c>
      <c r="K30" s="6"/>
      <c r="L30" s="15"/>
      <c r="M30" s="12">
        <f t="shared" si="0"/>
        <v>438708450</v>
      </c>
    </row>
    <row r="31" spans="1:13" ht="12.75">
      <c r="A31" s="17"/>
      <c r="B31" s="17">
        <v>1510</v>
      </c>
      <c r="C31" s="16" t="s">
        <v>59</v>
      </c>
      <c r="D31" s="6"/>
      <c r="E31" s="6">
        <v>69031331</v>
      </c>
      <c r="F31" s="6"/>
      <c r="G31" s="12">
        <f>E31-F31</f>
        <v>69031331</v>
      </c>
      <c r="H31" s="6"/>
      <c r="I31" s="6"/>
      <c r="J31" s="6"/>
      <c r="K31" s="6"/>
      <c r="L31" s="15"/>
      <c r="M31" s="12">
        <f t="shared" si="0"/>
        <v>69031331</v>
      </c>
    </row>
    <row r="32" spans="1:13" ht="12.75">
      <c r="A32" s="17"/>
      <c r="B32" s="17">
        <v>1511</v>
      </c>
      <c r="C32" s="16" t="s">
        <v>60</v>
      </c>
      <c r="D32" s="6"/>
      <c r="E32" s="6"/>
      <c r="F32" s="6"/>
      <c r="G32" s="12"/>
      <c r="H32" s="6">
        <v>369677119</v>
      </c>
      <c r="I32" s="6"/>
      <c r="J32" s="6"/>
      <c r="K32" s="6"/>
      <c r="L32" s="15"/>
      <c r="M32" s="12">
        <f t="shared" si="0"/>
        <v>369677119</v>
      </c>
    </row>
    <row r="33" spans="1:13" ht="12.75">
      <c r="A33" s="13" t="s">
        <v>17</v>
      </c>
      <c r="B33" s="17"/>
      <c r="C33" s="14" t="s">
        <v>18</v>
      </c>
      <c r="D33" s="15">
        <v>209314858</v>
      </c>
      <c r="E33" s="6"/>
      <c r="F33" s="6"/>
      <c r="G33" s="15"/>
      <c r="H33" s="15">
        <f>+H34+H35+H36</f>
        <v>25890058</v>
      </c>
      <c r="I33" s="15">
        <f>+I34+I35+I36</f>
        <v>16600000</v>
      </c>
      <c r="J33" s="15">
        <f>+J34+J35+J36</f>
        <v>9290058</v>
      </c>
      <c r="K33" s="15"/>
      <c r="L33" s="15"/>
      <c r="M33" s="15">
        <f t="shared" si="0"/>
        <v>25890058</v>
      </c>
    </row>
    <row r="34" spans="1:13" ht="12.75">
      <c r="A34" s="17"/>
      <c r="B34" s="17">
        <v>1551</v>
      </c>
      <c r="C34" s="16" t="s">
        <v>50</v>
      </c>
      <c r="D34" s="6"/>
      <c r="E34" s="6"/>
      <c r="F34" s="6"/>
      <c r="G34" s="12"/>
      <c r="H34" s="6">
        <v>18174556</v>
      </c>
      <c r="I34" s="6">
        <v>11700000</v>
      </c>
      <c r="J34" s="6">
        <f>+H34-I34</f>
        <v>6474556</v>
      </c>
      <c r="K34" s="6"/>
      <c r="L34" s="15"/>
      <c r="M34" s="12">
        <f t="shared" si="0"/>
        <v>18174556</v>
      </c>
    </row>
    <row r="35" spans="1:13" ht="12.75">
      <c r="A35" s="17"/>
      <c r="B35" s="17">
        <v>1550</v>
      </c>
      <c r="C35" s="16" t="s">
        <v>38</v>
      </c>
      <c r="D35" s="6"/>
      <c r="E35" s="6"/>
      <c r="F35" s="6"/>
      <c r="G35" s="12"/>
      <c r="H35" s="6">
        <v>698166</v>
      </c>
      <c r="I35" s="6">
        <v>2200000</v>
      </c>
      <c r="J35" s="6">
        <f>+H35-I35</f>
        <v>-1501834</v>
      </c>
      <c r="K35" s="6"/>
      <c r="L35" s="15"/>
      <c r="M35" s="12">
        <f t="shared" si="0"/>
        <v>698166</v>
      </c>
    </row>
    <row r="36" spans="1:13" ht="12.75">
      <c r="A36" s="17"/>
      <c r="B36" s="17">
        <v>1552</v>
      </c>
      <c r="C36" s="16" t="s">
        <v>27</v>
      </c>
      <c r="D36" s="6"/>
      <c r="E36" s="6"/>
      <c r="F36" s="6"/>
      <c r="G36" s="12"/>
      <c r="H36" s="6">
        <v>7017336</v>
      </c>
      <c r="I36" s="6">
        <v>2700000</v>
      </c>
      <c r="J36" s="6">
        <f>+H36-I36</f>
        <v>4317336</v>
      </c>
      <c r="K36" s="6"/>
      <c r="L36" s="15"/>
      <c r="M36" s="12">
        <f t="shared" si="0"/>
        <v>7017336</v>
      </c>
    </row>
    <row r="37" spans="1:13" ht="12.75">
      <c r="A37" s="13" t="s">
        <v>81</v>
      </c>
      <c r="B37" s="8"/>
      <c r="C37" s="14" t="s">
        <v>19</v>
      </c>
      <c r="D37" s="15">
        <v>795371448</v>
      </c>
      <c r="E37" s="6"/>
      <c r="F37" s="6"/>
      <c r="G37" s="15"/>
      <c r="H37" s="6"/>
      <c r="I37" s="6"/>
      <c r="J37" s="6"/>
      <c r="K37" s="6"/>
      <c r="L37" s="15"/>
      <c r="M37" s="15"/>
    </row>
    <row r="38" spans="1:13" ht="12.75">
      <c r="A38" s="25">
        <v>1201</v>
      </c>
      <c r="B38" s="8"/>
      <c r="C38" s="14" t="s">
        <v>20</v>
      </c>
      <c r="D38" s="15">
        <v>82355300</v>
      </c>
      <c r="E38" s="6"/>
      <c r="F38" s="6"/>
      <c r="G38" s="15"/>
      <c r="H38" s="15">
        <v>2248600</v>
      </c>
      <c r="I38" s="15">
        <f>+I39</f>
        <v>2200000</v>
      </c>
      <c r="J38" s="15">
        <f>+J39</f>
        <v>-451400</v>
      </c>
      <c r="K38" s="15"/>
      <c r="L38" s="15"/>
      <c r="M38" s="15">
        <f t="shared" si="0"/>
        <v>2248600</v>
      </c>
    </row>
    <row r="39" spans="1:13" ht="12.75">
      <c r="A39" s="8"/>
      <c r="B39" s="8">
        <v>1562</v>
      </c>
      <c r="C39" s="16" t="s">
        <v>91</v>
      </c>
      <c r="D39" s="6"/>
      <c r="E39" s="6"/>
      <c r="F39" s="6"/>
      <c r="G39" s="12"/>
      <c r="H39" s="6">
        <v>1748600</v>
      </c>
      <c r="I39" s="6">
        <v>2200000</v>
      </c>
      <c r="J39" s="6">
        <f>+H39-I39</f>
        <v>-451400</v>
      </c>
      <c r="K39" s="6"/>
      <c r="L39" s="15"/>
      <c r="M39" s="12">
        <f t="shared" si="0"/>
        <v>1748600</v>
      </c>
    </row>
    <row r="40" spans="1:13" ht="12.75">
      <c r="A40" s="8"/>
      <c r="B40" s="8">
        <v>1564</v>
      </c>
      <c r="C40" s="16" t="s">
        <v>92</v>
      </c>
      <c r="D40" s="6"/>
      <c r="E40" s="6"/>
      <c r="F40" s="6"/>
      <c r="G40" s="12"/>
      <c r="H40" s="6">
        <v>500000</v>
      </c>
      <c r="I40" s="6"/>
      <c r="J40" s="6"/>
      <c r="K40" s="6"/>
      <c r="L40" s="15"/>
      <c r="M40" s="12">
        <f t="shared" si="0"/>
        <v>500000</v>
      </c>
    </row>
    <row r="41" spans="1:13" ht="12.75">
      <c r="A41" s="25">
        <v>1301</v>
      </c>
      <c r="B41" s="8"/>
      <c r="C41" s="14" t="s">
        <v>21</v>
      </c>
      <c r="D41" s="15">
        <v>127380260</v>
      </c>
      <c r="E41" s="6"/>
      <c r="F41" s="6"/>
      <c r="G41" s="15"/>
      <c r="H41" s="6"/>
      <c r="I41" s="6"/>
      <c r="J41" s="6"/>
      <c r="K41" s="6"/>
      <c r="L41" s="15"/>
      <c r="M41" s="15"/>
    </row>
    <row r="42" spans="1:13" ht="12.75">
      <c r="A42" s="25">
        <v>14</v>
      </c>
      <c r="B42" s="8"/>
      <c r="C42" s="14" t="s">
        <v>22</v>
      </c>
      <c r="D42" s="15">
        <v>586916159</v>
      </c>
      <c r="E42" s="15">
        <f>+E43</f>
        <v>20000000</v>
      </c>
      <c r="F42" s="15">
        <f>+F43</f>
        <v>20000000</v>
      </c>
      <c r="G42" s="15">
        <f>E42-F42</f>
        <v>0</v>
      </c>
      <c r="H42" s="6"/>
      <c r="I42" s="6"/>
      <c r="J42" s="6"/>
      <c r="K42" s="6"/>
      <c r="L42" s="15"/>
      <c r="M42" s="15">
        <f t="shared" si="0"/>
        <v>20000000</v>
      </c>
    </row>
    <row r="43" spans="1:13" ht="12.75">
      <c r="A43" s="8"/>
      <c r="B43" s="8"/>
      <c r="C43" s="16" t="s">
        <v>28</v>
      </c>
      <c r="D43" s="6"/>
      <c r="E43" s="6">
        <v>20000000</v>
      </c>
      <c r="F43" s="6">
        <v>20000000</v>
      </c>
      <c r="G43" s="12">
        <f>E43-F43</f>
        <v>0</v>
      </c>
      <c r="H43" s="6"/>
      <c r="I43" s="6"/>
      <c r="J43" s="6"/>
      <c r="K43" s="6"/>
      <c r="L43" s="15"/>
      <c r="M43" s="12">
        <f t="shared" si="0"/>
        <v>20000000</v>
      </c>
    </row>
    <row r="44" spans="1:13" ht="12.75">
      <c r="A44" s="25">
        <v>1701</v>
      </c>
      <c r="B44" s="8"/>
      <c r="C44" s="19" t="s">
        <v>23</v>
      </c>
      <c r="D44" s="15">
        <v>9198400</v>
      </c>
      <c r="E44" s="6"/>
      <c r="F44" s="6"/>
      <c r="G44" s="15"/>
      <c r="H44" s="15"/>
      <c r="I44" s="15" t="e">
        <f>+#REF!</f>
        <v>#REF!</v>
      </c>
      <c r="J44" s="15" t="e">
        <f>+#REF!</f>
        <v>#REF!</v>
      </c>
      <c r="K44" s="15"/>
      <c r="L44" s="15"/>
      <c r="M44" s="15">
        <f t="shared" si="0"/>
        <v>0</v>
      </c>
    </row>
    <row r="45" spans="1:13" ht="12.75">
      <c r="A45" s="25">
        <v>1801</v>
      </c>
      <c r="B45" s="8"/>
      <c r="C45" s="19" t="s">
        <v>24</v>
      </c>
      <c r="D45" s="15">
        <v>511726100</v>
      </c>
      <c r="E45" s="15">
        <f>+E46</f>
        <v>41726100</v>
      </c>
      <c r="F45" s="15"/>
      <c r="G45" s="15">
        <f>E45-F45</f>
        <v>41726100</v>
      </c>
      <c r="H45" s="15"/>
      <c r="I45" s="15" t="e">
        <f>+I46+#REF!</f>
        <v>#REF!</v>
      </c>
      <c r="J45" s="15" t="e">
        <f>+J46+#REF!</f>
        <v>#REF!</v>
      </c>
      <c r="K45" s="15"/>
      <c r="L45" s="15"/>
      <c r="M45" s="15">
        <f t="shared" si="0"/>
        <v>41726100</v>
      </c>
    </row>
    <row r="46" spans="1:13" ht="12.75">
      <c r="A46" s="8"/>
      <c r="B46" s="8"/>
      <c r="C46" s="20" t="s">
        <v>82</v>
      </c>
      <c r="D46" s="6"/>
      <c r="E46" s="6">
        <v>41726100</v>
      </c>
      <c r="F46" s="6"/>
      <c r="G46" s="12">
        <f>E46-F46</f>
        <v>41726100</v>
      </c>
      <c r="H46" s="6"/>
      <c r="I46" s="6"/>
      <c r="J46" s="6"/>
      <c r="K46" s="6"/>
      <c r="L46" s="15"/>
      <c r="M46" s="12">
        <f t="shared" si="0"/>
        <v>41726100</v>
      </c>
    </row>
    <row r="47" spans="1:13" ht="12.75">
      <c r="A47" s="25">
        <v>1901</v>
      </c>
      <c r="B47" s="8"/>
      <c r="C47" s="19" t="s">
        <v>25</v>
      </c>
      <c r="D47" s="15">
        <v>764076199</v>
      </c>
      <c r="E47" s="15">
        <f>E48</f>
        <v>224504430</v>
      </c>
      <c r="F47" s="15">
        <f>+F48</f>
        <v>220000000</v>
      </c>
      <c r="G47" s="15">
        <f>E47-F47</f>
        <v>4504430</v>
      </c>
      <c r="H47" s="15">
        <f>+H48+H49+H50</f>
        <v>58171769</v>
      </c>
      <c r="I47" s="6"/>
      <c r="J47" s="6"/>
      <c r="K47" s="6"/>
      <c r="L47" s="15"/>
      <c r="M47" s="15">
        <f t="shared" si="0"/>
        <v>282676199</v>
      </c>
    </row>
    <row r="48" spans="1:13" ht="12.75">
      <c r="A48" s="8"/>
      <c r="B48" s="8"/>
      <c r="C48" s="20" t="s">
        <v>29</v>
      </c>
      <c r="D48" s="6"/>
      <c r="E48" s="6">
        <v>224504430</v>
      </c>
      <c r="F48" s="6">
        <v>220000000</v>
      </c>
      <c r="G48" s="12">
        <f>E48-F48</f>
        <v>4504430</v>
      </c>
      <c r="H48" s="6"/>
      <c r="I48" s="6"/>
      <c r="J48" s="15"/>
      <c r="K48" s="15"/>
      <c r="L48" s="15"/>
      <c r="M48" s="12">
        <f t="shared" si="0"/>
        <v>224504430</v>
      </c>
    </row>
    <row r="49" spans="1:13" ht="12.75">
      <c r="A49" s="8"/>
      <c r="B49" s="8">
        <v>1636</v>
      </c>
      <c r="C49" s="20" t="s">
        <v>64</v>
      </c>
      <c r="D49" s="6"/>
      <c r="E49" s="6"/>
      <c r="F49" s="6"/>
      <c r="G49" s="12"/>
      <c r="H49" s="6">
        <v>44710269</v>
      </c>
      <c r="I49" s="6"/>
      <c r="J49" s="15"/>
      <c r="K49" s="15"/>
      <c r="L49" s="15"/>
      <c r="M49" s="12">
        <f t="shared" si="0"/>
        <v>44710269</v>
      </c>
    </row>
    <row r="50" spans="1:13" ht="12.75">
      <c r="A50" s="8"/>
      <c r="B50" s="8">
        <v>1637</v>
      </c>
      <c r="C50" s="20" t="s">
        <v>65</v>
      </c>
      <c r="D50" s="6"/>
      <c r="E50" s="6"/>
      <c r="F50" s="6"/>
      <c r="G50" s="12"/>
      <c r="H50" s="6">
        <v>13461500</v>
      </c>
      <c r="I50" s="6"/>
      <c r="J50" s="15"/>
      <c r="K50" s="15"/>
      <c r="L50" s="15"/>
      <c r="M50" s="12">
        <f t="shared" si="0"/>
        <v>13461500</v>
      </c>
    </row>
    <row r="51" spans="1:13" ht="12.75">
      <c r="A51" s="25">
        <v>20</v>
      </c>
      <c r="B51" s="8"/>
      <c r="C51" s="14" t="s">
        <v>30</v>
      </c>
      <c r="D51" s="15">
        <v>934699984</v>
      </c>
      <c r="E51" s="15"/>
      <c r="F51" s="15"/>
      <c r="G51" s="15"/>
      <c r="H51" s="15">
        <f>SUM(H52:H55)</f>
        <v>62550000</v>
      </c>
      <c r="I51" s="15">
        <f>SUM(I52:I55)</f>
        <v>3600000</v>
      </c>
      <c r="J51" s="15">
        <f>SUM(J52:J55)</f>
        <v>58950000</v>
      </c>
      <c r="K51" s="15"/>
      <c r="L51" s="15"/>
      <c r="M51" s="15">
        <f t="shared" si="0"/>
        <v>62550000</v>
      </c>
    </row>
    <row r="52" spans="1:13" ht="12.75">
      <c r="A52" s="8"/>
      <c r="B52" s="8">
        <v>9110</v>
      </c>
      <c r="C52" s="3" t="s">
        <v>32</v>
      </c>
      <c r="D52" s="6"/>
      <c r="E52" s="6"/>
      <c r="F52" s="6"/>
      <c r="G52" s="12"/>
      <c r="H52" s="6">
        <v>52000000</v>
      </c>
      <c r="I52" s="6">
        <v>0</v>
      </c>
      <c r="J52" s="6">
        <f>+H52-I52</f>
        <v>52000000</v>
      </c>
      <c r="K52" s="6"/>
      <c r="L52" s="15"/>
      <c r="M52" s="12">
        <f t="shared" si="0"/>
        <v>52000000</v>
      </c>
    </row>
    <row r="53" spans="1:13" ht="12.75">
      <c r="A53" s="8"/>
      <c r="B53" s="8">
        <v>1623</v>
      </c>
      <c r="C53" s="3" t="s">
        <v>36</v>
      </c>
      <c r="D53" s="6"/>
      <c r="E53" s="6"/>
      <c r="F53" s="6"/>
      <c r="G53" s="12"/>
      <c r="H53" s="6">
        <v>2000000</v>
      </c>
      <c r="I53" s="6">
        <v>0</v>
      </c>
      <c r="J53" s="6">
        <f>+H53-I53</f>
        <v>2000000</v>
      </c>
      <c r="K53" s="6"/>
      <c r="L53" s="15"/>
      <c r="M53" s="12">
        <f t="shared" si="0"/>
        <v>2000000</v>
      </c>
    </row>
    <row r="54" spans="1:13" ht="12.75">
      <c r="A54" s="8"/>
      <c r="B54" s="8">
        <v>1625</v>
      </c>
      <c r="C54" s="3" t="s">
        <v>37</v>
      </c>
      <c r="D54" s="6"/>
      <c r="E54" s="6"/>
      <c r="F54" s="6"/>
      <c r="G54" s="12"/>
      <c r="H54" s="6">
        <v>4500000</v>
      </c>
      <c r="I54" s="6">
        <v>3600000</v>
      </c>
      <c r="J54" s="6">
        <f>+H54-I54</f>
        <v>900000</v>
      </c>
      <c r="K54" s="6"/>
      <c r="L54" s="15"/>
      <c r="M54" s="12">
        <f t="shared" si="0"/>
        <v>4500000</v>
      </c>
    </row>
    <row r="55" spans="1:13" ht="12.75">
      <c r="A55" s="8"/>
      <c r="B55" s="8">
        <v>9201</v>
      </c>
      <c r="C55" s="3" t="s">
        <v>33</v>
      </c>
      <c r="D55" s="6"/>
      <c r="E55" s="6"/>
      <c r="F55" s="6"/>
      <c r="G55" s="12"/>
      <c r="H55" s="6">
        <v>4050000</v>
      </c>
      <c r="I55" s="6">
        <v>0</v>
      </c>
      <c r="J55" s="6">
        <f>+H55-I55</f>
        <v>4050000</v>
      </c>
      <c r="K55" s="6"/>
      <c r="L55" s="15"/>
      <c r="M55" s="12">
        <f t="shared" si="0"/>
        <v>4050000</v>
      </c>
    </row>
    <row r="56" spans="1:13" ht="12.75">
      <c r="A56" s="25">
        <v>2101</v>
      </c>
      <c r="B56" s="8"/>
      <c r="C56" s="14" t="s">
        <v>26</v>
      </c>
      <c r="D56" s="15">
        <v>83643633</v>
      </c>
      <c r="E56" s="6"/>
      <c r="F56" s="6"/>
      <c r="G56" s="15"/>
      <c r="H56" s="15"/>
      <c r="I56" s="15">
        <f>+I57</f>
        <v>6000000</v>
      </c>
      <c r="J56" s="15">
        <f>+J57</f>
        <v>-6000000</v>
      </c>
      <c r="K56" s="15"/>
      <c r="L56" s="15"/>
      <c r="M56" s="15"/>
    </row>
    <row r="57" spans="2:13" ht="12.75">
      <c r="B57" s="8">
        <v>9120</v>
      </c>
      <c r="C57" s="3" t="s">
        <v>31</v>
      </c>
      <c r="G57" s="12"/>
      <c r="H57" s="6"/>
      <c r="I57" s="6">
        <v>6000000</v>
      </c>
      <c r="J57" s="6">
        <f>+H57-I57</f>
        <v>-6000000</v>
      </c>
      <c r="K57" s="6"/>
      <c r="L57" s="14"/>
      <c r="M57" s="15"/>
    </row>
    <row r="58" spans="1:13" ht="12.75">
      <c r="A58" s="25">
        <v>2201</v>
      </c>
      <c r="B58" s="8"/>
      <c r="C58" s="14" t="s">
        <v>58</v>
      </c>
      <c r="D58" s="15">
        <v>17521900</v>
      </c>
      <c r="G58" s="15"/>
      <c r="H58" s="6"/>
      <c r="I58" s="6"/>
      <c r="J58" s="6"/>
      <c r="K58" s="6"/>
      <c r="L58" s="14"/>
      <c r="M58" s="15">
        <f t="shared" si="0"/>
        <v>0</v>
      </c>
    </row>
    <row r="59" spans="1:13" ht="12.75">
      <c r="A59" s="2"/>
      <c r="B59" s="2"/>
      <c r="C59" s="2" t="s">
        <v>39</v>
      </c>
      <c r="D59" s="21">
        <f>+D8+D9+D10+D11+D16+D17+D20+D33+D37+D38+D41+D42+D44+D45+D47+D51+D56+D58</f>
        <v>18025157695</v>
      </c>
      <c r="E59" s="21">
        <f>E8+E9+E10+E11+E16+E17+E20+E33+E37+E38+E41+E42+E44+E45+E47+E51+E56+E58</f>
        <v>780234112</v>
      </c>
      <c r="F59" s="21">
        <f>F8+F9+F10+F11+F16+F17+F20+F33+F37+F38+F41+F42+F44+F45+F47+F51+F56+F58</f>
        <v>702139900</v>
      </c>
      <c r="G59" s="15">
        <f>E59-F59</f>
        <v>78094212</v>
      </c>
      <c r="H59" s="21">
        <f>+H8+H9+H10+H11+H16+H17+H20+H33+H37+H38+H41+H42+H44+H45+H47+H51+H56+H58</f>
        <v>604273874</v>
      </c>
      <c r="I59" s="21" t="e">
        <f>+I8+I9+I10+I11+I16+I17+I20+I33+I37+#REF!+I38+I41+I42+#REF!+I44+I45+I47+I51+I56+I58</f>
        <v>#REF!</v>
      </c>
      <c r="J59" s="21" t="e">
        <f>+J8+J9+J10+J11+J16+J17+J20+J33+J37+#REF!+J38+J41+J42+#REF!+J44+J45+J47+J51+J56+J58</f>
        <v>#REF!</v>
      </c>
      <c r="K59" s="21"/>
      <c r="L59" s="21" t="e">
        <f>+L8+L9+L10+L11+L16+L17+L20+L33+L37+#REF!+L38+L41+L42+#REF!+L44+L45+L47+L51+L56+L58</f>
        <v>#REF!</v>
      </c>
      <c r="M59" s="15">
        <f t="shared" si="0"/>
        <v>1384507986</v>
      </c>
    </row>
    <row r="60" spans="1:13" ht="12.75" hidden="1">
      <c r="A60" s="2"/>
      <c r="B60" s="2"/>
      <c r="C60" s="22" t="s">
        <v>41</v>
      </c>
      <c r="D60" s="21"/>
      <c r="E60" s="21"/>
      <c r="F60" s="21"/>
      <c r="G60" s="21"/>
      <c r="H60" s="21"/>
      <c r="I60" s="21"/>
      <c r="J60" s="21"/>
      <c r="K60" s="21"/>
      <c r="L60" s="15"/>
      <c r="M60" s="15"/>
    </row>
    <row r="61" spans="1:13" ht="12.75" hidden="1">
      <c r="A61" s="2"/>
      <c r="B61" s="2"/>
      <c r="C61" s="2"/>
      <c r="D61" s="21"/>
      <c r="E61" s="21"/>
      <c r="F61" s="21"/>
      <c r="G61" s="21"/>
      <c r="H61" s="21"/>
      <c r="I61" s="21"/>
      <c r="J61" s="21"/>
      <c r="K61" s="21"/>
      <c r="L61" s="15"/>
      <c r="M61" s="15"/>
    </row>
    <row r="62" spans="1:13" ht="12.75" hidden="1">
      <c r="A62" s="2"/>
      <c r="B62" s="2"/>
      <c r="C62" s="22" t="s">
        <v>46</v>
      </c>
      <c r="D62" s="21"/>
      <c r="E62" s="21"/>
      <c r="F62" s="21"/>
      <c r="G62" s="21"/>
      <c r="H62" s="21"/>
      <c r="I62" s="21"/>
      <c r="J62" s="21"/>
      <c r="K62" s="21"/>
      <c r="L62" s="15"/>
      <c r="M62" s="15"/>
    </row>
    <row r="63" spans="1:13" ht="12.75" hidden="1">
      <c r="A63" s="2"/>
      <c r="B63" s="2"/>
      <c r="C63" s="22" t="s">
        <v>40</v>
      </c>
      <c r="D63" s="21"/>
      <c r="E63" s="21"/>
      <c r="F63" s="21"/>
      <c r="G63" s="21"/>
      <c r="H63" s="21"/>
      <c r="I63" s="21"/>
      <c r="J63" s="21"/>
      <c r="K63" s="21"/>
      <c r="L63" s="15"/>
      <c r="M63" s="15"/>
    </row>
    <row r="64" spans="1:13" ht="12.75" hidden="1">
      <c r="A64" s="2"/>
      <c r="B64" s="2"/>
      <c r="C64" s="22" t="s">
        <v>47</v>
      </c>
      <c r="D64" s="21"/>
      <c r="E64" s="21"/>
      <c r="F64" s="21"/>
      <c r="G64" s="21"/>
      <c r="H64" s="21"/>
      <c r="I64" s="21"/>
      <c r="J64" s="21"/>
      <c r="K64" s="21"/>
      <c r="L64" s="15"/>
      <c r="M64" s="15"/>
    </row>
    <row r="65" spans="3:13" ht="12.75" hidden="1">
      <c r="C65" s="22" t="s">
        <v>48</v>
      </c>
      <c r="D65" s="15"/>
      <c r="E65" s="6"/>
      <c r="F65" s="6"/>
      <c r="G65" s="6"/>
      <c r="H65" s="6"/>
      <c r="I65" s="6"/>
      <c r="J65" s="6"/>
      <c r="K65" s="6"/>
      <c r="L65" s="23"/>
      <c r="M65" s="23"/>
    </row>
    <row r="66" spans="3:13" ht="12.75" hidden="1">
      <c r="C66" s="22" t="s">
        <v>51</v>
      </c>
      <c r="D66" s="15"/>
      <c r="E66" s="6"/>
      <c r="F66" s="6"/>
      <c r="G66" s="6"/>
      <c r="H66" s="6"/>
      <c r="I66" s="6"/>
      <c r="J66" s="6"/>
      <c r="K66" s="6"/>
      <c r="M66" s="6"/>
    </row>
    <row r="67" spans="4:13" ht="12.75">
      <c r="D67" s="6"/>
      <c r="E67" s="6"/>
      <c r="F67" s="6"/>
      <c r="G67" s="6"/>
      <c r="H67" s="6"/>
      <c r="I67" s="6"/>
      <c r="J67" s="6"/>
      <c r="K67" s="6"/>
      <c r="L67" s="14"/>
      <c r="M67" s="6"/>
    </row>
    <row r="68" spans="3:13" ht="12.75" hidden="1">
      <c r="C68" s="3" t="s">
        <v>70</v>
      </c>
      <c r="D68" s="6"/>
      <c r="E68" s="6"/>
      <c r="F68" s="6"/>
      <c r="G68" s="6"/>
      <c r="H68" s="6"/>
      <c r="I68" s="6"/>
      <c r="J68" s="6"/>
      <c r="K68" s="6"/>
      <c r="M68" s="6">
        <v>1174268021</v>
      </c>
    </row>
    <row r="69" spans="3:13" ht="12.75" hidden="1">
      <c r="C69" s="3" t="s">
        <v>71</v>
      </c>
      <c r="D69" s="6"/>
      <c r="E69" s="6"/>
      <c r="F69" s="6"/>
      <c r="G69" s="6"/>
      <c r="H69" s="6"/>
      <c r="I69" s="6"/>
      <c r="J69" s="6"/>
      <c r="K69" s="6"/>
      <c r="M69" s="6">
        <v>702139900</v>
      </c>
    </row>
    <row r="70" spans="3:13" ht="12.75" hidden="1">
      <c r="C70" s="3" t="s">
        <v>72</v>
      </c>
      <c r="M70" s="6">
        <v>706252385</v>
      </c>
    </row>
    <row r="71" spans="3:13" ht="12.75" hidden="1">
      <c r="C71" s="14" t="s">
        <v>73</v>
      </c>
      <c r="D71" s="15"/>
      <c r="E71" s="15"/>
      <c r="F71" s="15"/>
      <c r="G71" s="15"/>
      <c r="H71" s="21"/>
      <c r="I71" s="21"/>
      <c r="J71" s="21"/>
      <c r="K71" s="21"/>
      <c r="L71" s="15"/>
      <c r="M71" s="15">
        <f>M68-M69-M70</f>
        <v>-234124264</v>
      </c>
    </row>
    <row r="72" spans="3:13" ht="12.75" hidden="1">
      <c r="C72" s="24"/>
      <c r="M72" s="15"/>
    </row>
    <row r="73" spans="3:13" ht="12.75" hidden="1">
      <c r="C73" s="3" t="s">
        <v>74</v>
      </c>
      <c r="M73" s="6">
        <v>354677119</v>
      </c>
    </row>
    <row r="74" spans="3:13" ht="12.75">
      <c r="C74" s="3" t="s">
        <v>102</v>
      </c>
      <c r="M74" s="15">
        <v>1376684360</v>
      </c>
    </row>
    <row r="76" ht="12.75">
      <c r="C76" s="3" t="s">
        <v>103</v>
      </c>
    </row>
  </sheetData>
  <printOptions/>
  <pageMargins left="1.3779527559055118" right="0.3937007874015748" top="0.7480314960629921" bottom="0.7874015748031497" header="0" footer="0"/>
  <pageSetup horizontalDpi="300" verticalDpi="300" orientation="landscape" paperSize="9" scale="80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TKRISTL</dc:creator>
  <cp:keywords/>
  <dc:description/>
  <cp:lastModifiedBy>Tatjana Kristl</cp:lastModifiedBy>
  <cp:lastPrinted>2001-12-21T17:08:08Z</cp:lastPrinted>
  <dcterms:created xsi:type="dcterms:W3CDTF">1999-11-11T15:16:08Z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